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2.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1.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66925"/>
  <mc:AlternateContent xmlns:mc="http://schemas.openxmlformats.org/markup-compatibility/2006">
    <mc:Choice Requires="x15">
      <x15ac:absPath xmlns:x15ac="http://schemas.microsoft.com/office/spreadsheetml/2010/11/ac" url="https://d.docs.live.net/246b73f5d8fed5cc/Documentos/Secretaría de Innovación Digital/Postulaciones MedeINN/Postulación OCDE/"/>
    </mc:Choice>
  </mc:AlternateContent>
  <xr:revisionPtr revIDLastSave="0" documentId="8_{4EC5D5C7-6A80-4C69-B140-FD49266A9137}" xr6:coauthVersionLast="47" xr6:coauthVersionMax="47" xr10:uidLastSave="{00000000-0000-0000-0000-000000000000}"/>
  <bookViews>
    <workbookView xWindow="-110" yWindow="-110" windowWidth="19420" windowHeight="10300" xr2:uid="{B4AA1944-B151-45FF-97EE-BA01F67F8BCC}"/>
  </bookViews>
  <sheets>
    <sheet name="Banco de Retos Dependencias" sheetId="9" r:id="rId1"/>
    <sheet name="Análisis" sheetId="12" r:id="rId2"/>
    <sheet name="BR. Tableros Datos" sheetId="8" r:id="rId3"/>
    <sheet name="BR. Ejercicios ciudadanos" sheetId="10" r:id="rId4"/>
    <sheet name="PPto" sheetId="4" r:id="rId5"/>
  </sheets>
  <definedNames>
    <definedName name="_xlnm._FilterDatabase" localSheetId="1" hidden="1">Análisis!$A$33:$D$56</definedName>
    <definedName name="_xlnm._FilterDatabase" localSheetId="0" hidden="1">'Banco de Retos Dependencias'!$B$12:$Q$263</definedName>
    <definedName name="_xlnm._FilterDatabase" localSheetId="3" hidden="1">'BR. Ejercicios ciudadanos'!$B$12:$Q$12</definedName>
    <definedName name="_xlnm._FilterDatabase" localSheetId="2" hidden="1">'BR. Tableros Datos'!$B$12:$Q$12</definedName>
    <definedName name="_xlchart.v2.0" hidden="1">Análisis!$A$35:$A$44</definedName>
    <definedName name="_xlchart.v2.1" hidden="1">Análisis!$B$35:$B$44</definedName>
  </definedNames>
  <calcPr calcId="191028"/>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264" i="9" l="1"/>
  <c r="L265" i="9"/>
  <c r="L266" i="9"/>
  <c r="L267" i="9"/>
  <c r="L268" i="9"/>
  <c r="L269" i="9"/>
  <c r="L270" i="9"/>
  <c r="L271" i="9"/>
  <c r="L272" i="9"/>
  <c r="L273" i="9"/>
  <c r="L274" i="9"/>
  <c r="L275" i="9"/>
  <c r="L276" i="9"/>
  <c r="L277" i="9"/>
  <c r="L278" i="9"/>
  <c r="L279" i="9"/>
  <c r="L280" i="9"/>
  <c r="L281" i="9"/>
  <c r="L282" i="9"/>
  <c r="L283" i="9"/>
  <c r="L284" i="9"/>
  <c r="L286" i="9"/>
  <c r="L287" i="9"/>
  <c r="L288" i="9"/>
  <c r="L289" i="9"/>
  <c r="L290" i="9"/>
  <c r="L291" i="9"/>
  <c r="L292" i="9"/>
  <c r="L293" i="9"/>
  <c r="L294" i="9"/>
  <c r="L295" i="9"/>
  <c r="L296" i="9"/>
  <c r="L297" i="9"/>
  <c r="L298" i="9"/>
  <c r="L299" i="9"/>
  <c r="L300" i="9"/>
  <c r="L301" i="9"/>
  <c r="L302" i="9"/>
  <c r="L303" i="9"/>
  <c r="L176" i="9" l="1"/>
  <c r="L177" i="9"/>
  <c r="L136" i="9"/>
  <c r="L213" i="9"/>
  <c r="L222" i="9"/>
  <c r="L86" i="9"/>
  <c r="L87" i="9"/>
  <c r="L88" i="9"/>
  <c r="L234" i="9"/>
  <c r="L137" i="9"/>
  <c r="L178" i="9"/>
  <c r="L232" i="9"/>
  <c r="L187" i="9"/>
  <c r="L188" i="9"/>
  <c r="L189" i="9"/>
  <c r="L235" i="9"/>
  <c r="L179" i="9"/>
  <c r="L138" i="9"/>
  <c r="L248" i="9"/>
  <c r="L249" i="9"/>
  <c r="L250" i="9"/>
  <c r="L251" i="9"/>
  <c r="L252" i="9"/>
  <c r="L253" i="9"/>
  <c r="L254" i="9"/>
  <c r="L255" i="9"/>
  <c r="L256" i="9"/>
  <c r="L257" i="9"/>
  <c r="L258" i="9"/>
  <c r="L259" i="9"/>
  <c r="L260" i="9"/>
  <c r="L261" i="9"/>
  <c r="L262" i="9"/>
  <c r="L263" i="9"/>
  <c r="L185" i="9"/>
  <c r="L186" i="9"/>
  <c r="L221" i="9"/>
  <c r="L238" i="9"/>
  <c r="L239" i="9"/>
  <c r="L241" i="9"/>
  <c r="L85" i="9"/>
  <c r="L134" i="9"/>
  <c r="L198" i="9"/>
  <c r="L217" i="9"/>
  <c r="L135" i="9"/>
  <c r="L173" i="9"/>
  <c r="L174" i="9"/>
  <c r="L175" i="9"/>
  <c r="L13" i="8"/>
  <c r="L14" i="8"/>
  <c r="L15" i="8"/>
  <c r="L16" i="8"/>
  <c r="L17" i="8"/>
  <c r="L18" i="8"/>
  <c r="L19" i="8"/>
  <c r="L26" i="8"/>
  <c r="L25" i="8"/>
  <c r="L24" i="8"/>
  <c r="L23" i="8"/>
  <c r="L22" i="8"/>
  <c r="L21" i="8"/>
  <c r="L20" i="8"/>
  <c r="L243" i="9"/>
  <c r="L226" i="9"/>
  <c r="L231" i="9"/>
  <c r="L244" i="9"/>
  <c r="L247" i="9"/>
  <c r="L224" i="9"/>
  <c r="L172" i="9"/>
  <c r="L19" i="9"/>
  <c r="L246" i="9"/>
  <c r="L245" i="9"/>
  <c r="L157" i="9"/>
  <c r="L212" i="9"/>
  <c r="L237" i="9"/>
  <c r="L233" i="9"/>
  <c r="L199" i="9"/>
  <c r="L120" i="9"/>
  <c r="L171" i="9"/>
  <c r="L236" i="9"/>
  <c r="L242" i="9"/>
  <c r="L197" i="9"/>
  <c r="L131" i="9"/>
  <c r="L169" i="9"/>
  <c r="L220" i="9"/>
  <c r="L216" i="9"/>
  <c r="L215" i="9"/>
  <c r="L132" i="9"/>
  <c r="L184" i="9"/>
  <c r="L240" i="9"/>
  <c r="L183" i="9"/>
  <c r="L119" i="9"/>
  <c r="L182" i="9"/>
  <c r="L203" i="9"/>
  <c r="L84" i="9"/>
  <c r="L202" i="9"/>
  <c r="L229" i="9"/>
  <c r="L228" i="9"/>
  <c r="L130" i="9"/>
  <c r="L129" i="9"/>
  <c r="L196" i="9"/>
  <c r="L128" i="9"/>
  <c r="L127" i="9"/>
  <c r="L168" i="9"/>
  <c r="L219" i="9"/>
  <c r="L167" i="9"/>
  <c r="L62" i="9"/>
  <c r="L166" i="9"/>
  <c r="L165" i="9"/>
  <c r="L118" i="9"/>
  <c r="L117" i="9"/>
  <c r="L116" i="9"/>
  <c r="L223" i="9"/>
  <c r="L180" i="9"/>
  <c r="L159" i="9"/>
  <c r="L158" i="9"/>
  <c r="L214" i="9"/>
  <c r="L205" i="9"/>
  <c r="L146" i="9"/>
  <c r="L81" i="9"/>
  <c r="L48" i="9"/>
  <c r="L209" i="9"/>
  <c r="L225" i="9"/>
  <c r="L181" i="9"/>
  <c r="L76" i="9"/>
  <c r="L218" i="9"/>
  <c r="L160" i="9"/>
  <c r="L75" i="9"/>
  <c r="L140" i="9"/>
  <c r="L44" i="9"/>
  <c r="L211" i="9"/>
  <c r="L156" i="9"/>
  <c r="L43" i="9"/>
  <c r="L42" i="9"/>
  <c r="L99" i="9"/>
  <c r="L98" i="9"/>
  <c r="L230" i="9"/>
  <c r="L72" i="9"/>
  <c r="L133" i="9"/>
  <c r="L201" i="9"/>
  <c r="L83" i="9"/>
  <c r="L71" i="9"/>
  <c r="L80" i="9"/>
  <c r="L79" i="9"/>
  <c r="L145" i="9"/>
  <c r="L210" i="9"/>
  <c r="L77" i="9"/>
  <c r="L30" i="9"/>
  <c r="L164" i="9"/>
  <c r="L227" i="9"/>
  <c r="L195" i="9"/>
  <c r="L126" i="9"/>
  <c r="L61" i="9"/>
  <c r="L60" i="9"/>
  <c r="L125" i="9"/>
  <c r="L192" i="9"/>
  <c r="L124" i="9"/>
  <c r="L105" i="9"/>
  <c r="L59" i="9"/>
  <c r="L58" i="9"/>
  <c r="L123" i="9"/>
  <c r="L191" i="9"/>
  <c r="L194" i="9"/>
  <c r="L46" i="9"/>
  <c r="L78" i="9"/>
  <c r="L193" i="9"/>
  <c r="L190" i="9"/>
  <c r="L163" i="9"/>
  <c r="L144" i="9"/>
  <c r="L122" i="9"/>
  <c r="L29" i="9"/>
  <c r="L206" i="9"/>
  <c r="L139" i="9"/>
  <c r="L115" i="9"/>
  <c r="L114" i="9"/>
  <c r="L107" i="9"/>
  <c r="L170" i="9"/>
  <c r="L106" i="9"/>
  <c r="L47" i="9"/>
  <c r="L208" i="9"/>
  <c r="L207" i="9"/>
  <c r="L74" i="9"/>
  <c r="L73" i="9"/>
  <c r="L155" i="9"/>
  <c r="L97" i="9"/>
  <c r="L96" i="9"/>
  <c r="L41" i="9"/>
  <c r="L40" i="9"/>
  <c r="L154" i="9"/>
  <c r="L95" i="9"/>
  <c r="L39" i="9"/>
  <c r="L38" i="9"/>
  <c r="L94" i="9"/>
  <c r="L37" i="9"/>
  <c r="L153" i="9"/>
  <c r="L152" i="9"/>
  <c r="L36" i="9"/>
  <c r="L151" i="9"/>
  <c r="L93" i="9"/>
  <c r="L52" i="9"/>
  <c r="L150" i="9"/>
  <c r="L92" i="9"/>
  <c r="L51" i="9"/>
  <c r="L91" i="9"/>
  <c r="L149" i="9"/>
  <c r="L113" i="9"/>
  <c r="L112" i="9"/>
  <c r="L109" i="9"/>
  <c r="L82" i="9"/>
  <c r="L148" i="9"/>
  <c r="L90" i="9"/>
  <c r="L104" i="9"/>
  <c r="L162" i="9"/>
  <c r="L143" i="9"/>
  <c r="L103" i="9"/>
  <c r="L161" i="9"/>
  <c r="L102" i="9"/>
  <c r="L100" i="9"/>
  <c r="L204" i="9"/>
  <c r="L108" i="9"/>
  <c r="L147" i="9"/>
  <c r="L89" i="9"/>
  <c r="L50" i="9"/>
  <c r="L49" i="9"/>
  <c r="L111" i="9"/>
  <c r="L26" i="9"/>
  <c r="L110" i="9"/>
  <c r="L101" i="9"/>
  <c r="L45" i="9"/>
  <c r="L121" i="9"/>
  <c r="L57" i="9"/>
  <c r="L56" i="9"/>
  <c r="L53" i="9"/>
  <c r="L70" i="9"/>
  <c r="L25" i="9"/>
  <c r="L24" i="9"/>
  <c r="L69" i="9"/>
  <c r="L23" i="9"/>
  <c r="L68" i="9"/>
  <c r="L55" i="9"/>
  <c r="L22" i="9"/>
  <c r="L35" i="9"/>
  <c r="L18" i="9"/>
  <c r="L17" i="9"/>
  <c r="L67" i="9"/>
  <c r="L21" i="9"/>
  <c r="L16" i="9"/>
  <c r="L28" i="9"/>
  <c r="L13" i="9"/>
  <c r="L15" i="9"/>
  <c r="L14" i="9"/>
  <c r="L54" i="9"/>
  <c r="L66" i="9"/>
  <c r="L34" i="9"/>
  <c r="L33" i="9"/>
  <c r="L32" i="9"/>
  <c r="L200" i="9"/>
  <c r="L142" i="9"/>
  <c r="L141" i="9"/>
  <c r="L65" i="9"/>
  <c r="L64" i="9"/>
  <c r="L63" i="9"/>
  <c r="L31" i="9"/>
  <c r="L27" i="9"/>
  <c r="L20" i="9"/>
  <c r="C45" i="4"/>
  <c r="C44" i="4" s="1"/>
  <c r="C43" i="4" s="1"/>
  <c r="C42" i="4" s="1"/>
  <c r="C41" i="4" s="1"/>
  <c r="C46" i="4"/>
  <c r="D25" i="12"/>
  <c r="D24" i="12"/>
  <c r="D22" i="12"/>
  <c r="D21" i="12"/>
  <c r="D20" i="12"/>
  <c r="D19" i="12"/>
  <c r="D18" i="12"/>
  <c r="D17" i="12"/>
  <c r="D16" i="12"/>
  <c r="D15" i="12"/>
  <c r="D13" i="12"/>
  <c r="D12" i="12"/>
  <c r="D11" i="12"/>
  <c r="D10" i="12"/>
  <c r="D9" i="12"/>
  <c r="D8" i="12"/>
  <c r="D7" i="12"/>
  <c r="D6" i="12"/>
  <c r="D4" i="12"/>
</calcChain>
</file>

<file path=xl/sharedStrings.xml><?xml version="1.0" encoding="utf-8"?>
<sst xmlns="http://schemas.openxmlformats.org/spreadsheetml/2006/main" count="3503" uniqueCount="562">
  <si>
    <t>DD</t>
  </si>
  <si>
    <t>Datos disponibles</t>
  </si>
  <si>
    <t>ST</t>
  </si>
  <si>
    <t>La solución tiene tecnología</t>
  </si>
  <si>
    <t>AP</t>
  </si>
  <si>
    <t>Alineación PETI, PDM</t>
  </si>
  <si>
    <t>RD</t>
  </si>
  <si>
    <t>Recurso disponible</t>
  </si>
  <si>
    <t>RP</t>
  </si>
  <si>
    <t>Rango prioridad</t>
  </si>
  <si>
    <t>CE</t>
  </si>
  <si>
    <t>Constitución de Equipo</t>
  </si>
  <si>
    <t>NPI</t>
  </si>
  <si>
    <t>Número de población a impactar</t>
  </si>
  <si>
    <t>PID</t>
  </si>
  <si>
    <t>Prioridad Innovación Digital</t>
  </si>
  <si>
    <t>PON</t>
  </si>
  <si>
    <t>Ponderado</t>
  </si>
  <si>
    <t>CRITÉRIOS DE PRIORIZACIÓN INTERNA</t>
  </si>
  <si>
    <t>CARACTERIZACIÓN DE RETOS</t>
  </si>
  <si>
    <t>ENFOQUE DE SOLUCIÓN</t>
  </si>
  <si>
    <t>RETO RESUELTO</t>
  </si>
  <si>
    <t xml:space="preserve">Entrada </t>
  </si>
  <si>
    <t>DEPENDENCIA</t>
  </si>
  <si>
    <t>PREGUNTA DESAFÍO</t>
  </si>
  <si>
    <t>Innovación Abierta / Cerrada</t>
  </si>
  <si>
    <t>Categoría de Inn. Cerrada</t>
  </si>
  <si>
    <t>Usuario a impactar</t>
  </si>
  <si>
    <t>Agrupaciones retos similares - Clusters</t>
  </si>
  <si>
    <t>Dimensión de Ciudad Inteligente</t>
  </si>
  <si>
    <t>ODS -Objetivos de Desarrollo Sostenible</t>
  </si>
  <si>
    <t>SOLUCIONABLE FIWARE</t>
  </si>
  <si>
    <t>SOLUCIONABLE DATA</t>
  </si>
  <si>
    <t>Secretaría de Movilidad</t>
  </si>
  <si>
    <t>¿Cómo fortalecer las ZER (Zonas de Estacionamiento Regulado) de la ciudad?</t>
  </si>
  <si>
    <t>Ambas</t>
  </si>
  <si>
    <t xml:space="preserve">Desarrollo de Software </t>
  </si>
  <si>
    <t>Externo</t>
  </si>
  <si>
    <t>N/A</t>
  </si>
  <si>
    <t>Gobernanza</t>
  </si>
  <si>
    <t xml:space="preserve">Ciudades y comunidades sostenibles </t>
  </si>
  <si>
    <t>Smart parking/despliegue verticales</t>
  </si>
  <si>
    <t>x</t>
  </si>
  <si>
    <t>✔</t>
  </si>
  <si>
    <t>I</t>
  </si>
  <si>
    <t>Secretaría de innovación Digital</t>
  </si>
  <si>
    <t>¿Cómo mejorar la conectividad en los corregimientos buscando impactar la calidad de vida de sus habitantes?</t>
  </si>
  <si>
    <t>Abierta</t>
  </si>
  <si>
    <t>Calidad de vida</t>
  </si>
  <si>
    <t>Industria, innovación e infraestructuras</t>
  </si>
  <si>
    <t>Red Neutra Fase 2</t>
  </si>
  <si>
    <t>D</t>
  </si>
  <si>
    <t>Secretaría de Innovación digital</t>
  </si>
  <si>
    <t>¿Cómo disminuir el uso de papel en la Alcaldía de Medellín?</t>
  </si>
  <si>
    <t>Interno</t>
  </si>
  <si>
    <t xml:space="preserve">Producción y consumo responsables </t>
  </si>
  <si>
    <t>¿Cómo generar información confiable de tráfico y movilidad, asegurando la operación de CITRA (Centro Integrado de Tráfico y Transporte)?</t>
  </si>
  <si>
    <t>Cerrada</t>
  </si>
  <si>
    <t>Datos</t>
  </si>
  <si>
    <t>Integración datos/plataforma existentes</t>
  </si>
  <si>
    <t>Secretaría de Hacienda</t>
  </si>
  <si>
    <t>¿Cómo integrar toda la información del ciudadano y contribuyente en el municipio de Medellín, para facilitar su uso por parte de las entidades del estado, los ciudadanos y contribuyentes?</t>
  </si>
  <si>
    <t>Mixto</t>
  </si>
  <si>
    <t>Ciudadano 360</t>
  </si>
  <si>
    <t>Secretaría de Innovación Digital</t>
  </si>
  <si>
    <t>¿Cómo mejorar la conectividad en la ciudad de Medellín buscando impactar el sistema educativo, la gestión pública, el sector privado y en general la calidad de vida de sus ciudadanos?</t>
  </si>
  <si>
    <t>Conectividad</t>
  </si>
  <si>
    <t>Secretaría de Evaluación y Control</t>
  </si>
  <si>
    <t xml:space="preserve">¿Cómo identificar y acceder a los ciudadanos que son beneficiarios de subsidios o beneficios de la Alcaldía de Medellín para ampliar la cobertura de servicios sociales? </t>
  </si>
  <si>
    <t xml:space="preserve">Reducción de las desigualdades </t>
  </si>
  <si>
    <t>Tablero de datos beneficios</t>
  </si>
  <si>
    <t>¿Cómo ofrecer información de valor en tiempo real de las condiciones del tráfico, opciones de movilización e información de equipamiento y regulaciones en las áreas de interés a los ciudadanos para favorecer las condiciones de movilidad?</t>
  </si>
  <si>
    <t>Citra - Koreanos</t>
  </si>
  <si>
    <t>Secretaría de Medio Ambiente</t>
  </si>
  <si>
    <t>¿Cómo reducir el fenómeno de isla de calor en la ciudad y de impermeabilizacion de los suelos?</t>
  </si>
  <si>
    <t>Hábitat</t>
  </si>
  <si>
    <t>Integración SIATA/Despliegue vertical medio ambiente</t>
  </si>
  <si>
    <t>Smart city - Fiware</t>
  </si>
  <si>
    <t>Secretaría de Desarrollo Económico</t>
  </si>
  <si>
    <t>¿Cómo integrar el portafolio de servicios de la SDE que permita la divulgación efectiva en Medellín y la sociedad en general?</t>
  </si>
  <si>
    <t>Comunicación organizacional</t>
  </si>
  <si>
    <t>Comunicación</t>
  </si>
  <si>
    <t>Secretaría de Gestión Humana y Servicios a la Ciudadanía</t>
  </si>
  <si>
    <t>¿Cómo integrar el formato de caracterización de ciudadanos y grupos de interés a las plataformas por las cuales se accede a trámites y servicios para poder caracterizar a la población con respecto al trámite o servicio solicitado?</t>
  </si>
  <si>
    <t>Eficiencia del estado</t>
  </si>
  <si>
    <t>x PMU</t>
  </si>
  <si>
    <t>Caracterización del ciudadano</t>
  </si>
  <si>
    <t>¿Cómo mejorar el posicionamiento y el funcionamiento asociado a la plataforma de datos abiertos medata?</t>
  </si>
  <si>
    <t xml:space="preserve">Secretaría de Inclusión Social, Familia y derechos Humanos </t>
  </si>
  <si>
    <t>¿Cómo fortalecer los procesos de caracterización de los grupos poblacionales para optimizar la asignación de recursos y la focalización de la inversión?</t>
  </si>
  <si>
    <t>Desarrollo económico</t>
  </si>
  <si>
    <t>Reducción de las desigualdades</t>
  </si>
  <si>
    <t>¿Cómo podríamos difundir y posicionar los programas y proyectos de la Secretaría de Medio Ambiente ante la ciudadanía?</t>
  </si>
  <si>
    <t>Medio ambiente</t>
  </si>
  <si>
    <t>Alianza para lograr los objetivos</t>
  </si>
  <si>
    <t xml:space="preserve">¿Cómo fortalecer la gestión integral de residuos sólidos a través de las tecnologías 4.0? </t>
  </si>
  <si>
    <t>Manejo inteliigente de residuos/generación de rutas inteligentes</t>
  </si>
  <si>
    <t>¿Cómo fortalecer los procesos de educación, capacitación y sensibilización dirigidos a adoptar buenas prácticas en manejo de Residuos Sólidos por parte de la ciudadanía?</t>
  </si>
  <si>
    <t>Cultura</t>
  </si>
  <si>
    <t>Personas</t>
  </si>
  <si>
    <t>Secretaría de Salud</t>
  </si>
  <si>
    <t>¿Cómo mejorar los canales de comunición de la Secretaría de Salud con el Ciudadano?</t>
  </si>
  <si>
    <t>¿Cómo incrementar la generación de empleos a través de la OPE?</t>
  </si>
  <si>
    <t xml:space="preserve">Trabajo decente y crecimiento económico </t>
  </si>
  <si>
    <t>Ana Ortiz - P.E.</t>
  </si>
  <si>
    <t>DAGRD</t>
  </si>
  <si>
    <t>¿Cómo implementar tecnologías que ayuden al Monitoreo Comunitario para el desarrollo de Sistemas de Alerta Temprana?</t>
  </si>
  <si>
    <t>Salud y bienestar</t>
  </si>
  <si>
    <t>Integración con información histórica de DAGREDy generación de predicciones</t>
  </si>
  <si>
    <t>¿Cómo fortalecer la gestión de PQRSD por parte de la Administración Municipal para aumentar la satisfacción del ciudadano con el servicio y su respuesta?</t>
  </si>
  <si>
    <t>PQRSD</t>
  </si>
  <si>
    <t>Puede aplicar</t>
  </si>
  <si>
    <t>Solución CICLO INN</t>
  </si>
  <si>
    <t>¿Cómo podríamos incrementar el número de viajes en transporte público colectivo?</t>
  </si>
  <si>
    <t>Vertical movilidad para la plataforma fiware</t>
  </si>
  <si>
    <t>¿Cómo optimizar la sincronización de la red semafórica para disminuir tiempos en el viaje?</t>
  </si>
  <si>
    <t>Vertical movilidad para la plataforma fiware/integración con lo que exista hoy</t>
  </si>
  <si>
    <t>¿Cómo identificar y priorizar los ciudadanos y sus familias con necesidades y/o derechos vulnerados que requieren atención oportuna por parte de la administración con el fin de prevenir, mitigar o restablecer sus derechos y mejorar su calidad de vida?</t>
  </si>
  <si>
    <t>Puede aplicar - Beneficios</t>
  </si>
  <si>
    <t>¿Cómo generar alertas tempranas optimizando el acceso a la información de planes, programas y proyectos del municipio?</t>
  </si>
  <si>
    <t>Proyecto</t>
  </si>
  <si>
    <t xml:space="preserve">Alianza para lograr los objetivos </t>
  </si>
  <si>
    <t>¿Cómo podríamos articular la información de PQRSD, insumo de expectativas de los grupos de interés y partes interesadas, a la gestión de los procesos y monitoreo de riesgos?</t>
  </si>
  <si>
    <t>Secretaría de Educación</t>
  </si>
  <si>
    <t>¿Cómo podríamos incrementar la conectividad y los equipos tecnológicos en los niños de las comunas donde por condiciones económicas no es posible que reciban educación virtual?</t>
  </si>
  <si>
    <t>Energía asequible y no contable</t>
  </si>
  <si>
    <t>¿Cómo lograr que los diferentes procesos reporten las salidas no conformes teniendo en cuenta todos los criterios de calidad identificados para cada una de sus salidas y poder generar acciones?</t>
  </si>
  <si>
    <t>Secretaría de la Juventud</t>
  </si>
  <si>
    <t>¿Cómo disminuir la deserción de los jóvenes en los proyectos de la secretaría?</t>
  </si>
  <si>
    <t>Programa o proyecto</t>
  </si>
  <si>
    <t>¿Cómo unificar las bases de datos de la Secretaría?</t>
  </si>
  <si>
    <t>Interoperabilidad</t>
  </si>
  <si>
    <t>¿Cómo caracterizar los hallazgos, identificar responsables y evaluar las tendencias de mayor recurrencia en las auditorías internas del Municipio de Medellín?</t>
  </si>
  <si>
    <t>Secretaría General</t>
  </si>
  <si>
    <t>¿Cómo agilizar el proceso de trabajo de la Subsecretaría de Prevención del Daño Antijurídico?</t>
  </si>
  <si>
    <t>Plataforma Hermes</t>
  </si>
  <si>
    <t>¿Cómo podríamos tener acceso a los conceptos y resoluciones de los Ministerios para apoyar la consulta de posiciones jurídicas?</t>
  </si>
  <si>
    <t>Digitalización</t>
  </si>
  <si>
    <t>¿Comó lograr una mejor divulgación de la protección y bienestar animal como un elemento estructural del desarrollo social y el mejoramiento de la convivencia?</t>
  </si>
  <si>
    <t>Vida de ecosistemas terrestres</t>
  </si>
  <si>
    <t xml:space="preserve">¿Cómo construir una cultura del aseguramiento (afiliación, autocuidado, acceso oportuno) para lograr una gestión efectiva del riesgo? </t>
  </si>
  <si>
    <t xml:space="preserve">¿Cómo mejorar la relación o comunicación con el contribuyente en nuestra ciudad para aumentar la cultura de pago? </t>
  </si>
  <si>
    <t>¿Cómo transformar las conductas ciudadanas frente a la movilidad de los actores viales?</t>
  </si>
  <si>
    <t>A través de tableros de visualización</t>
  </si>
  <si>
    <t>¿Cómo habilitar el ingreso a la plataforma requerida para atender las audencias virtuales que son parte fundamental del proceso de Defensa y Protección de lo Público?</t>
  </si>
  <si>
    <t>NA</t>
  </si>
  <si>
    <t>¿Cómo podríamos mejorar el sistema de información jurídica del municipio de Medellín con el fin de fortalecer la administración de los procesos judiciales?</t>
  </si>
  <si>
    <t>S.I.</t>
  </si>
  <si>
    <t>¿Cómo implementar acciones integrales de gestión del riesgo de desastres en edificaciones indispensables (hospitales), de atención a la comunidad (colegios y estaciones de bomberos) y propiedad horizontal?</t>
  </si>
  <si>
    <t>Ciudades y comunidades sostenibles</t>
  </si>
  <si>
    <t>Sensórica en edificaciones importantes</t>
  </si>
  <si>
    <t>¿Cómo facilitar los trámites y servicios de la secretaría de hacienda en el municipio de Medellín para acercar la administración al ciudadano facilitando el cobro y pago de tributos, obligaciones al contribuyente y la generación de información para la toma de decisiones?</t>
  </si>
  <si>
    <t>¿Cómo articular los actores del ecosistema empresarial para promover el emprendimiento de ciudad en todas sus fases o etapas?</t>
  </si>
  <si>
    <t>¿Cómo incrementar la eficiencia en la planeacion, prevención y ejecucion de las labores de mantenimientos en cauces de quebradas?</t>
  </si>
  <si>
    <t>Cauces</t>
  </si>
  <si>
    <t>Agua limpia y saneamiento</t>
  </si>
  <si>
    <t>Agregar sensores monitoreo cauces/prevenir inundaciones</t>
  </si>
  <si>
    <t>¿Cómo fomentar la herramienta de compras públicas innovadoras en la Alcaldía de Medellín?</t>
  </si>
  <si>
    <t>¿Cómo evitar la perdida de espacio publico verde en Medellin?</t>
  </si>
  <si>
    <t>Acción por el clima</t>
  </si>
  <si>
    <t>¿Cómo consolidar el proceso de recuperación a emergencias en sus componentes de reconstrucción y rehabilitación para incrementar la resilencia en el territorio?</t>
  </si>
  <si>
    <t>¿Cómo desarrollar un modelo del pago por Servicios Ambientales (PSA) de manera digital?</t>
  </si>
  <si>
    <t>Fiware insumo para el tero</t>
  </si>
  <si>
    <t>¿Cómo reducir los tiempos de respuesta en la atención de incidentes?</t>
  </si>
  <si>
    <t>¿Cómo reducir las inconsistencias en los registros del SIMAT (Sistema integrado de Matrículas Estudiantil) para mejorar la calidad de los datos y tener una información confiable para la toma de desiciones?</t>
  </si>
  <si>
    <t>Secretaría de Suministros y Servicios</t>
  </si>
  <si>
    <t>¿Cómo recolectar información de mantenimiento de sedes y sus intervenciones en contratos de obra civil, eléctrica o mantenimiento de bienes ?</t>
  </si>
  <si>
    <t>Sensórica medir calidad en infraestructura</t>
  </si>
  <si>
    <t>¿Cómo podríamos consolidar un repositorio integral de investigaciones e información relacionada con Biodiversidad y Ecosistemas Estrategicos, para interrelacionar avances y permitir compartir datos?</t>
  </si>
  <si>
    <t>Secretaría de las Mujeres</t>
  </si>
  <si>
    <t>¿Cómo reducir la tasa de analfabetismo de las mujeres en edad extraescolar o de 15 años y más de la ciudad de Medellín?</t>
  </si>
  <si>
    <t>Igualdad de género</t>
  </si>
  <si>
    <t>¿Cómo disminuir los factores que inciden en la ocurrencia de muertes y lesionados por incidentes viales en la ciudad para obtener cero muertes y lesionados en las vías?</t>
  </si>
  <si>
    <t>Cruzar datos existentes + predicciones</t>
  </si>
  <si>
    <t xml:space="preserve">¿Cómo detectar e identificar a través de escaneo de redes e internet la comercialización de fauna silvestre, criaderos ilegales y maltrato animal? </t>
  </si>
  <si>
    <t xml:space="preserve">Fáuna </t>
  </si>
  <si>
    <t>¿Cómo podríamos hacer el inventario de arboles urbanos en Medellin?</t>
  </si>
  <si>
    <t>Código QR</t>
  </si>
  <si>
    <t>Si hay histórico se puede conectar</t>
  </si>
  <si>
    <t>¿Cómo potencializar el Sistema de Información y Conocimiento de Género como instrumento de medición de la Política pública para la igualdad de género de las mujeres urbanas y rurales del municipio de Medellín y como recurso estratégico para la toma de decisiones?</t>
  </si>
  <si>
    <t>¿Cómo podríamos implementar el SIISMED - Sistema Informacion Integrado de Salud en Medellin?</t>
  </si>
  <si>
    <t>Se está realizando en la secretaría</t>
  </si>
  <si>
    <t>¿Cómo desarrollar medidas estructurales y no estructurales para reducción del riesgo de desastres en el territorio?</t>
  </si>
  <si>
    <t>integración de históricos y predicciones - deslizamiento, inundaciones, etc.</t>
  </si>
  <si>
    <t>¿Cómo podríamos reconocer e identificar todas las variables de genero, étnicas y poblacionales, para su analisis, implementacion, monitoreo y seguimiento en los diferentes programas y proyectos de la Secretaría de Salud?</t>
  </si>
  <si>
    <t>¿Cómo podríamos fortalecer la participacion ciudadana para el cuidado de los arboles y las zonas verdes en la ciudad?</t>
  </si>
  <si>
    <t>¿Cómo acelerar el proceso de implementación de los modulos de Proyectos y de Indicadores para facilitar la recolección y reporte de datos e indicadores?</t>
  </si>
  <si>
    <t>¿Cómo garantizar el diligenciamiento de los registros pre-operacionales de los vehículos del parque automotor para mejorar su control?</t>
  </si>
  <si>
    <t>Podría conectyarse con los computadores de los autos y conectar esa info con la plataforma</t>
  </si>
  <si>
    <t xml:space="preserve">¿Cómo mejorar la atención a la ciudadanía, por parte de los prestadores de servicios de transporte público? </t>
  </si>
  <si>
    <t>¿Cómo digitalizar los procesos y trámites asociados a las detecciones electrónicas?</t>
  </si>
  <si>
    <t>¿Cómo incentivar la mentalidad emprendedora de los estratos 1,2 y 3 en temas de transformación digital?</t>
  </si>
  <si>
    <t>¿Cómo podríamos incentivar la cultura de la economía social y solidaria de los habitantes del Municipio de Medellín?</t>
  </si>
  <si>
    <t>¿Cómo podríamos hacer la sustitucion de arboles urbanos enfermos y deteriorados en la ciudad con el fin de liberar espacio publico verde?</t>
  </si>
  <si>
    <t>¿Cómo podriamos migrar la informacion de APH (Atención prehospitalaria), CEM (Centro de Emergencias Médicas) y CIGA (Centro Integrado de Gestión de acceso en Salud), con capacidad de almacenamiento en la nube, con el fin de obtener desarrollos, licencias y lenguajes propios de las plataformas del municipio?</t>
  </si>
  <si>
    <t>¿Cómo podriamos sistematizar y automatizar los datos generados en las asesorias y asistencia tecnica sobre PAMEC y supervisión al acceso?</t>
  </si>
  <si>
    <t>¿Cómo automatizar el registro y clasificación de las solicitudes realizadas a la SID para identificar de forma automatizada cuáles se asocian a qué proyecto o unidad para disminuir reprocesos o esfuerzos duplicados por recepción de una solicitud por diferentes fuentes?</t>
  </si>
  <si>
    <t>¿Cómo incrementar el número de buses de TPC (transporte público colectivo) con RCC (Recaudo, control de flota y comunicaciones al usuario) en la ciudad, en al menos 1000 buses en la vigencia de la Administración Actual?</t>
  </si>
  <si>
    <t>Información para llegar a esta meta - Sensores detecten cantidad de buses en ciertas zonas</t>
  </si>
  <si>
    <t>¿Cómo incrementar la capacidad y disponibilidad de a infraestructura tecnológica de la Alcaldía?</t>
  </si>
  <si>
    <t>¿Cómo lograr un contactabilidad del 100% de los contribuyentes usando las bases de datos de la alcaldía de Medellín?</t>
  </si>
  <si>
    <t>Secretaría de Gestión y Control Territorial</t>
  </si>
  <si>
    <t>¿Cómo corregir la clasificacion que las empresas prestadoras del servicio público de aseo hacen de los suscriptores no residenciales del municipio de Medellin, de tal forma que se logre un aumento de las contribuciones solidarias y una disminucion de los aportes municipales?</t>
  </si>
  <si>
    <t>Secretaría de Participación ciudadana</t>
  </si>
  <si>
    <t>¿Cómo fortalecer los ejercicios de rendición de cuentas de la JAC en la ciudad?</t>
  </si>
  <si>
    <t>Sensores móviles</t>
  </si>
  <si>
    <t>Futuro</t>
  </si>
  <si>
    <t>¿Cómo fomentar la participación de nuevas personas en los escenarios de la secretaría?</t>
  </si>
  <si>
    <t>Educación de calidad</t>
  </si>
  <si>
    <t>¿Cómo fortalecer el control social en la función de inspección y vigilancia a la gestión pública por parte de la ciudadanía?</t>
  </si>
  <si>
    <t>¿Cómo podríamos mejorar las comunicaciónes oficiales del Municipio?</t>
  </si>
  <si>
    <t>Mirar qué información capturan los chips de los animales de la perla</t>
  </si>
  <si>
    <t>¿Cómo obtener informacion en tiempo real de las intervenciones realizadas en un sector por parte de cada una de las dependencias?</t>
  </si>
  <si>
    <t>Articulación</t>
  </si>
  <si>
    <t>¿Cómo mejorar la gestión de cupos en las Instituciones Educativas oficiales desde un enfoque diferencial?</t>
  </si>
  <si>
    <t>¿Cómo incrementar la participanción de los jóvenes del municipio en la oferta institucional en un 50%  ?</t>
  </si>
  <si>
    <t>Integrar plataforma data</t>
  </si>
  <si>
    <t>¿Cómo usar la información de geolocalización, especies, razas, edad, sexo y otras características de los animales de compañía para generar acciones preventivas?</t>
  </si>
  <si>
    <t>¿Cómo integrar los aplicativos de gestión de trámites para generar los informes de manera exacta y oportuna?</t>
  </si>
  <si>
    <t>Sistemas de Información</t>
  </si>
  <si>
    <t>¿Cómo integrar las encuestas de medición de la satisfacción a las plataformas por las cuales los ciudadanos y grupos de valor acceden a trámites y servicios para poder medir el nivel de satisfacción con respecto al trámite o servicio y poder generar planes de mejora?</t>
  </si>
  <si>
    <t>Conectarlo con afluencia de personas/entrada automática</t>
  </si>
  <si>
    <t>¿Cómo potencializar las diferentes instancias del SIGAM (Sistema de Gestión Ambiental Municipal)?</t>
  </si>
  <si>
    <t>Sí - sensórica en los proyectos</t>
  </si>
  <si>
    <t>¿Cómo tener equipos de computo adecuados de acuerdo al cargo, para ejecutar de forma correcta las funciones asignadas?</t>
  </si>
  <si>
    <t>Presupuesto</t>
  </si>
  <si>
    <t>¿Cómo incrementar el uso de las herramientas ofimaticas oficiales del municipio, en el ciclo PHVA de los programas y proyectos de la secretaría?</t>
  </si>
  <si>
    <t>Uso y apropiación</t>
  </si>
  <si>
    <t>Sí - Ssensórica lluvia e inundaciones</t>
  </si>
  <si>
    <t>¿Cómo mejorar la infraestructura tecnológica de la Alcaldía de Medellín en función de facilitar el acceso a los funcionarios y contratistas?</t>
  </si>
  <si>
    <t xml:space="preserve">¿Cómo podríamos lograr reducciones de GEI en el sector de la construcción y otros sectores para aportar a que Medellín sea una ciudad Carbono Neutro antes del 2050? </t>
  </si>
  <si>
    <t>¿Cómo visibilizar la Secretaría de las Mujeres, y los servicios que ofrece a la ciudadanía, permitiendo que las mujeres hagan parte de los programas de manera libre y voluntaria?</t>
  </si>
  <si>
    <t>¿Cómo podríamos lograr solucionar la problematica de las inundaciónes en la ciudad de Medellín en la epoca de lluvias asociado a  lo problemas de drenaje urbano?</t>
  </si>
  <si>
    <t>¿Cómo lograr la corresponsabilidad de las distintas dependencias del orden municipal (secretarías y entes descentralizados) para el cumplimiento de los derechos de las mujeres según su misión orientadora?</t>
  </si>
  <si>
    <t>Cultural</t>
  </si>
  <si>
    <t>¿Cómo incrementar la calidad de los datos que se generan en las diferentes dependencias de la entidad?</t>
  </si>
  <si>
    <t>S.I. Carpeta ciudadana - Ciudadano 360</t>
  </si>
  <si>
    <t>¿Cómo encontrar talento en CTI disponible para trabajar en el sector público?</t>
  </si>
  <si>
    <t>¿Cómo podríamos reducir la cantidad de vehículos inmovilizados que se tiene en custodia?</t>
  </si>
  <si>
    <t>Medir afluencia de personas</t>
  </si>
  <si>
    <t>¿Cómo mejorar la movilidad y el acceso a los servicios (SAP, NAS, entre otros) por parte de los servidores y contratistas que estén en teletrabajo o trabajo en casa para mejorar la eficiencia del trabajo y de los recursos?</t>
  </si>
  <si>
    <t>¿Cómo unificar datos, documentos del ciudadano (tipo carpeta ciudadana) para agilizar trámites y que el ciudadano no esté entregando siempre la misma información?</t>
  </si>
  <si>
    <t>¿Cómo proteger las finanzas de la administración municipal y de los habitantes del territorio en situaciones de emergencia o desastre?</t>
  </si>
  <si>
    <t>¿Cómo mejorar la conexión inalámbrica en todas las sedes de la Alcaldía para permitir la conectividad de los usuarios en diferentes dispositivos?</t>
  </si>
  <si>
    <t>¿Cómo podríamos crear una herramienta que permita detectar free riders o polizones en Política Pública en los procesos de auditoría interna?</t>
  </si>
  <si>
    <t>Usando Blockchain</t>
  </si>
  <si>
    <t>¿Cómo atender oportunamente las quejas que llegan a la Secretaría de Sauld por incumplimiento de normas de restaurantes y sitios de comida callejera?</t>
  </si>
  <si>
    <t>¿Cómo medir la apropiación de los servicios de TI de forma automatizada una vez el usuario haga uso de este?</t>
  </si>
  <si>
    <t>¿Cómo eliminar las barreras de acceso de las mujeres a la oferta institucional?</t>
  </si>
  <si>
    <t>¿Cómo garantizar la accesiblidad a la oferta de acciones, programas y proyectos a las mujeres en situación de discapacidad (invidentes, sordomudas y de movilidad reducida)?</t>
  </si>
  <si>
    <t>¿Cómo reducir la deserción en los procesos de formación digital a menos de 20%?</t>
  </si>
  <si>
    <t>Sec de educación   /    Cultural</t>
  </si>
  <si>
    <t>Lago de Datos</t>
  </si>
  <si>
    <t>¿Cómo reducir el primer consumo de SPA en un 20% en niños niñas y adolescentes?</t>
  </si>
  <si>
    <t>Hambre cero</t>
  </si>
  <si>
    <t>Mesa especifica, y uno de sus pedacitos es desnutricion infantil</t>
  </si>
  <si>
    <t>¿Cómo garantizar la actualizacion de nuestra red hidrografica?</t>
  </si>
  <si>
    <t>Sensórica al área específica</t>
  </si>
  <si>
    <t>¿Cómo garantizar salud oral a las personas mayores a cargo del Municipio?</t>
  </si>
  <si>
    <t>Vertical medioambiental</t>
  </si>
  <si>
    <t>¿Cómo optimizar el almacenamiento de datos no estructurados para facilitar la busqueda y evitar la duplicidad de la información?</t>
  </si>
  <si>
    <t>¿Cómo desarrollar un modelo de atención alimentaria integral para mitigar el hambre?</t>
  </si>
  <si>
    <t>¿Cómo controlar y prevenir la problemática de invasiones y contrucciones ilegales en áreas de protección ambiental y en retiro de quebradas de la ciudad de Medellín?</t>
  </si>
  <si>
    <t>Area de Datos</t>
  </si>
  <si>
    <t>¿Cómo recuperar las áreas de protección (ronda hídrica) para lograr su función de corredores ecológicos del municipio de Medellín?</t>
  </si>
  <si>
    <t>Captura info chips</t>
  </si>
  <si>
    <t>¿Cómo mejorar la conectividad de los emprendedores y/o empresarios que apoyamos en la secretaría de Dllo Económico para reducir la brecha tecnológica que existe y garantizar mayor oportunidad para todo el municipio de Medellín?</t>
  </si>
  <si>
    <t>Sensores medición/identificación y estado fauna</t>
  </si>
  <si>
    <t>¿Cómo disminuir la amenaza a las abejas y avispas en la ciudad de Medellín?</t>
  </si>
  <si>
    <t>Fáuna</t>
  </si>
  <si>
    <t>¿Cómo construir y aprovechar tableros de control para el mejoramiento de los procesos de compra de la Alcaldía de Medellín?</t>
  </si>
  <si>
    <t>¿Cómo realizar procesos de censo de población de perros y gatos en estado de vulnerabilidad en Medellín?</t>
  </si>
  <si>
    <t>Conteo personas</t>
  </si>
  <si>
    <t>¿Cómo generar nuevas estrategías que protejan la fauna doméstica y silvestre?</t>
  </si>
  <si>
    <t>¿Cómo lograr impactar a través de la adopción del proyecto de renta básica a las mujeres rurales y urbanas en condiciones de pobreza y vulnerabilidad?</t>
  </si>
  <si>
    <t>¿Cómo aumentar la articulación de pymes y mipymes con entidades internacionales que permitan generar más ventas?</t>
  </si>
  <si>
    <t>Podríamos ser insumo para la señalización</t>
  </si>
  <si>
    <t>¿Cómo acceder en tiempo real al # de visitantes que llegan a las escaleras eléctricas?</t>
  </si>
  <si>
    <t>Sí - sensórica en los paqueaderos de bicicletas/ocupación</t>
  </si>
  <si>
    <t>¿Cómo consolidar un sistema de comunicación con usuarios internos y externos para dar a conocer procesos y procedimientos de SID, que facilite el acceso a los servicios, y reduzca tiempos de atención?</t>
  </si>
  <si>
    <t>Ya se esta trabajando con Ana Ortiz de P.E.</t>
  </si>
  <si>
    <t>¿Cómo generar un sistema de alertas tempranas para mitigar riesgos y tener la trazabilidad de la gestión documental de cara a las auditorías y rendición de cuentas ante los entes de control?</t>
  </si>
  <si>
    <t>¿Cómo mejorar los tiempos de gestion de los procesos contractuales del municipio de Medellin, de tal forma que se logre cumplir con le principio de anualidad?</t>
  </si>
  <si>
    <t>¿Cómo asegurar la prestacion de los servicios públicos de acueducto y alcantarillado de los inmuebles construidos legalmente, sin incentivar la urbanización ilegal en la ciudad?</t>
  </si>
  <si>
    <t>¿Cómo implementar una herramienta pedagógica para los usuarios de las escuelas de participación ciudadana que garantice un manejo autónomo al municipio de Medellín?</t>
  </si>
  <si>
    <t>Secretaría de la No-Violencia</t>
  </si>
  <si>
    <t>¿Cómo generar un sistema que permita dar cuenta de la informacion creada y adquirida durante el proceso de implementacion de las estrategias de reincorporacion economica y social?</t>
  </si>
  <si>
    <t>¿Cómo integrar todos los sistemas de información en el marco de un único aplicativo, para la integralidad y la generación de datos para la toma de decisiones?</t>
  </si>
  <si>
    <t>¿Cómo fortalecer la señalización de la malla vial en todos los puntos apuntandole a visión cero (ninguna muerte en la vía)?</t>
  </si>
  <si>
    <t>¿Cómo podrían los ciudadanos vizualizar los puntos de parqueos de bicicletas?</t>
  </si>
  <si>
    <t>Existe mesa de educacion y ya se trabajo en partes</t>
  </si>
  <si>
    <t>¿Cómo fortalecer la articulación del sector productivo y el sector educativo para aumentar los niveles de inserción laboral?</t>
  </si>
  <si>
    <t>Equipo Datos</t>
  </si>
  <si>
    <t>¿Cómo reducir el tiempo de respuesta de atención en la línea 123 mujer?</t>
  </si>
  <si>
    <t>¿Cómo reducir la brecha de informalidad e igualdad en el municipio de Medellín asociada a los venteros ambulantes?</t>
  </si>
  <si>
    <t>¿Cómo mejorar el tiempo de respuesta en la atencion prehospitalaria?</t>
  </si>
  <si>
    <t>¿Cómo implementar una herramienta para la auditoria de las cuentas médicas y el pago de servicios de la población pobre no afiliada?</t>
  </si>
  <si>
    <t>¿Cómo articular las diferenets soluciones tecnológicas que tienen datos o proyectos similares o relacionados?</t>
  </si>
  <si>
    <t>¿Cómo fortalecer la gestión de proyectos dentro de la Administración Municipal?</t>
  </si>
  <si>
    <t>¿Cómo adquirir licencias de software asociados a la productividad de manera más ágil y rápida?</t>
  </si>
  <si>
    <t>¿Cómo podemos reducir la desescolarización y la deserción de niños, niñas y jóvenes del Municipio?</t>
  </si>
  <si>
    <t xml:space="preserve">Igualdad de género </t>
  </si>
  <si>
    <t>¿Cómo podríamos simplificar y sistematizar los procesos de certificados y registros presupuestales en los procesos de contratación?</t>
  </si>
  <si>
    <t>¿Cómo incrementar el conocimiento que la S. de la Juventud tiene de las juventudes que viven y habitan en Medellín?</t>
  </si>
  <si>
    <t>¿Cómo optimizar el reporte de indicadores?</t>
  </si>
  <si>
    <t>Existe una mesa y un pedacito es Desnutrición infantil</t>
  </si>
  <si>
    <t>¿Cómo contar con un sistema de información para todos los indicadores de la Secretaría de Educación del Municipio?</t>
  </si>
  <si>
    <t>Sistemas de información</t>
  </si>
  <si>
    <t>¿Cómo podríamos automatizar los procedimientos de los trámites al interior de la entidad?</t>
  </si>
  <si>
    <t>¿Cómo mejorar el sistema de Seguimiento al SAP para mejorar el control de la contratación de la Alcaldía de Medellín?</t>
  </si>
  <si>
    <t>¿Cómo integrar las bases de datos para que permitan la consulta más rápida y agilizar los procesos de defensa y prevención de la dependencia?</t>
  </si>
  <si>
    <t>¿Cómo podríamos integrar los sistemas de Información de la SMA con los demas sistemas de información de dependecias con las cuales interactuamos de manera estratégica?</t>
  </si>
  <si>
    <t>Sensores de GEI</t>
  </si>
  <si>
    <t>¿Cómo aumentar en la población procesos educativos sobre otros tipos de violencia basada en género, como la violencia económica, psicológica, obstétrica, etc.?</t>
  </si>
  <si>
    <t>PMU</t>
  </si>
  <si>
    <t>¿Cómo mejorar los canales de atención a las mujeres de la ciudad?</t>
  </si>
  <si>
    <t>¿Cómo podríamos reducir la evasión de impuestos?</t>
  </si>
  <si>
    <t>Sensores ciclo de agua</t>
  </si>
  <si>
    <t>¿Cómo mejorar los niveles de seguridad alimentaria en la ciudad de medellín?</t>
  </si>
  <si>
    <t>Cámaras con IA</t>
  </si>
  <si>
    <t>¿Cómo incrementar la percepción de seguridad, protección y goce de derechos en las juventudes de Medellín?</t>
  </si>
  <si>
    <t>¿Cómo incrementar el número de vehículos eléctricos en TPC, a través de la renovación vehícular a movilidad eléctrica?</t>
  </si>
  <si>
    <t>Secretaría de Gobierno y Gestión del Gabinete</t>
  </si>
  <si>
    <t>¿Cómo mejorar los procesos de transferencia de conocimiento en las dependencias para facilitar la continuidad de las iniciativas y el logro de los objetivos?</t>
  </si>
  <si>
    <t>Gestión del Conocimiento</t>
  </si>
  <si>
    <t>¿Cómo podríamos mejorar el acceso a los servicios de salud mental?</t>
  </si>
  <si>
    <t>¿Cómo disminuir los Gases de efecto Invernadero (GEI) producidos por el parque automotor de la Alcaldía de Medellín por medio de Compensación?</t>
  </si>
  <si>
    <t>Sí pero este tiene enfoque muy diferente</t>
  </si>
  <si>
    <t>¿Cómo visualizar la información generada por las diferentes dependencias de manera ágil y oportuna para facilitar la interacción entre actores internos y externos y proponer soluciones?</t>
  </si>
  <si>
    <t>Sensores/vigilancia con IA</t>
  </si>
  <si>
    <t>¿Cómo recolectar información, desde los sectores de desarrollo administrativo, de una manera estandarizada que habilite el análisis de datos para la toma de decisiones?</t>
  </si>
  <si>
    <t>¿Cómo generar procesos de articulación con otras entidades para fortalecer la política de la gestión estratégica del Ciclo de vida del agua?</t>
  </si>
  <si>
    <t>Trabajo decente y crecimiento económico</t>
  </si>
  <si>
    <t>Banco de las oportunidades</t>
  </si>
  <si>
    <t>¿Cómo podemos reducir el porcentaje de hechos vandálicos en la red semafórica en un 90%?</t>
  </si>
  <si>
    <t>¿Cómo incrementar la participación de la SID en el proceso de implementación de soluciones tecnológicas al interior de las dependencias de la Alcaldía de Medellín?</t>
  </si>
  <si>
    <t>Agregar sensores en bosque para temas de contaminación</t>
  </si>
  <si>
    <t>¿Cómo podríamos centralizar la información del ciudadano en una plataforma para todos los temas de la secretaría y lograr mejorar su atención?</t>
  </si>
  <si>
    <t>¿Cómo aumentar las alertas de los posibles cambios de uso en un predio en la ciudad de Medellín, con el cruce de información de prestadores de servicio Públicos y los datos de infracciones o licencias de construcción que posee Control urbanístico?</t>
  </si>
  <si>
    <t>¿Cómo aumentar las investigaciones de mercado a través del análisis del valor del suelo y el valor de las propiedades para conocer la dinámica urbana de la ciudad en menos tiempo?</t>
  </si>
  <si>
    <t>¿Cómo disminuir la brecha en la prestación de servicios identificando en el menor tiempo las unidades habitacionales de la ciudad sin servicio de acueducto, alcantarillado, aseo o gas?</t>
  </si>
  <si>
    <t>¿Cómo disminuir el tiempo de respuesta al ciudadano en la emisión de información catastral?</t>
  </si>
  <si>
    <t>¿Cómo podríamos mejorar el tiempo de producción de informes en la Secretaría para toma de decisiones?</t>
  </si>
  <si>
    <t>¿Cómo implementar una plataforma que permita acceder a la informacion relacionada con el CEPAR (Centro de Formación para la Paz y la Reconciliación)?</t>
  </si>
  <si>
    <t>¿Cómo lograr la articulación del SISBEN IV con el sistema de información del equipo de víctimas?</t>
  </si>
  <si>
    <t>¿Cómo gestionar recursos (públicos, privados y de cooperación internacional) para promover y visibilizar las iniciativas locales de construcción de paz de las mujeres urbanas y rurales de Medellín?</t>
  </si>
  <si>
    <t>¿Cómo disminuir el reporte de PQRS implementando herramientas tecnológicas efectivas de respuesta?</t>
  </si>
  <si>
    <t>¿Cómo desarrollar un modelo de atención domiciliaria para tomar el 100% de las muestras de laboratorio en los centros de protección?</t>
  </si>
  <si>
    <t>¿Cómo mejorar la seguridad del usuario en los centros de protección?</t>
  </si>
  <si>
    <t>¿Cómo fortalecer la gestión del conocimiento del área de las TIC al interior de las dependencias del municipio, para facilitar y optimizar la gestión y uso de las herramientas tecnológicas?</t>
  </si>
  <si>
    <t>¿Cómo concientizar efectivamente a las personas de la importancia de realizar construcciones legales?</t>
  </si>
  <si>
    <t>Revisar traducción de sonsórica</t>
  </si>
  <si>
    <t>¿Cómo hacer para que las zonas verdes o areas de conservación ambiental se mantegan y la ciudad pueda desarrollarse de una manera equilibrada?</t>
  </si>
  <si>
    <r>
      <t xml:space="preserve">¿Cómo crear una plataforma de </t>
    </r>
    <r>
      <rPr>
        <i/>
        <sz val="11"/>
        <color rgb="FF666666"/>
        <rFont val="Open Sans"/>
        <family val="2"/>
      </rPr>
      <t>Datos Abiertos</t>
    </r>
    <r>
      <rPr>
        <sz val="11"/>
        <color rgb="FF666666"/>
        <rFont val="Open Sans"/>
        <family val="2"/>
      </rPr>
      <t xml:space="preserve"> alrededor de los temas de análisis, investigación y acciones sobre la No-Violencia? </t>
    </r>
  </si>
  <si>
    <t>Vertical alfuencia de personas-detección de turistas-portal cautivo</t>
  </si>
  <si>
    <t>¿Cómo generar un modelo predictivo de comportamiento social en articulación con los sistemas de predictiva del delito de la Secretaría de Seguridad y Convivencia?</t>
  </si>
  <si>
    <t>¿Cómo implementar un programa de georreferenciación para realizar análisis socioespaciales teniendo como fuente los datos de los sistemas de información pública en cuanto a rangos etáreos, datos históricos, personas que reciben ofertas, problemáticas sociales, económicas, datos a nivel nacional y local sobre prestación de servicios públicos, etc?</t>
  </si>
  <si>
    <t>¿Cómo incrementar el acceso de los usuarios (cliente) a la banca de créditos del Banco de las Oportunidades?</t>
  </si>
  <si>
    <t>¿Cómo podríamos dar mayor visibilidad y acogida a los CVS (Centros del Valle del Software) en la ciudadanía que generen una cultura innovadora?</t>
  </si>
  <si>
    <t>¿Cómo mejorar y aumentar la eficiencia los procesos de bienestar animal como: adopciones exitosas, control de natalidad, cuidado responsable de animales de compañia, conservación de fauna urbana y silvestre?</t>
  </si>
  <si>
    <t>¿Cómo lograr desde la institucionalidad que se valore la vida de los jóvenes de nuestra ciudad?</t>
  </si>
  <si>
    <t>¿Cómo incrementar los viajes en bicileta al 4%?</t>
  </si>
  <si>
    <t>¿Cómo mejorar la articulación de todas las dependencais desde la Gestión del Gabinete?</t>
  </si>
  <si>
    <t>¿Cómo acceder y aprovechar los resultados de las encuestas que se hacen desde el gobierno, para obtener la información diferencial con enfoque de género y derechos que dan cuenta de la situación de las mujeres urbanas y rurales de Medellín?</t>
  </si>
  <si>
    <t>¿Cómo dar cumplimiento a la ley de cuotas para garantizar la igualdad de oportunidades de las mujeres, aumentar la igualdad y participacíón decisiva en los cargos y puestos de decisión, tanto en los partidos o movimientos políticos como en las diferentes instancias de las instituciones públicas?</t>
  </si>
  <si>
    <t>Sensórica en cuencas</t>
  </si>
  <si>
    <t>¿Cómo disminuir el número de peticiones, quejas y reclamos atendidos inoportunamente en la Subsecretaria de Servicios Públicos, para cumplir con los terminos establecidos en la Ley?</t>
  </si>
  <si>
    <t>mapear tráfico de bicicletas</t>
  </si>
  <si>
    <t>¿Cómo gestionar el tiempo de los servidores públicos para que se puedan atender con oportunidad los retos de la Alcaldía?</t>
  </si>
  <si>
    <t>Autopista digital</t>
  </si>
  <si>
    <t>¿Cómo prevenir las violencias basadas en genero?</t>
  </si>
  <si>
    <t>¿Cómo identificar los componentes de las sustancias ilegales que consumen los jóvenes del municipio de Medellín con el fin de determinar el factor de riesgo para la salud y desincentivar el consumo problemático?</t>
  </si>
  <si>
    <t>¿Cómo estructurar las intervenciones a la población para ajustarlas a las necesidades particulares de cada una?</t>
  </si>
  <si>
    <t>Revisar</t>
  </si>
  <si>
    <t>Sensores identificación personas en puntos turisticos</t>
  </si>
  <si>
    <t>¿Cómo incrementar en un 40% la cantidad de teletrabajadores de forma oficial?</t>
  </si>
  <si>
    <t>¿Cómo garantizar a las mujeres privadas de la libertad en Medellín el derecho a la salud e higiene menstrual?</t>
  </si>
  <si>
    <t>¿Cómo conocer las ideas de los ciudadanos para mejora en los procesos y servicios de la Alcaldía de Medellín?</t>
  </si>
  <si>
    <t>Tableros y sensores de velocidad y otros</t>
  </si>
  <si>
    <t>¿Cómo fortalecer la articulación entre entidades públicas, privadas, cívicas en pro del desarrollo de Medellín?</t>
  </si>
  <si>
    <t>¿Cómo agilizar el ingreso y retiro de bienes de las sedes de la Administración Municipal?</t>
  </si>
  <si>
    <t>¿Cómo generar consciencia a la ciudadanía en ataques cibernéticos que llegan por email o suplantación web, evitando fallos en sus computadores o robos de datos?</t>
  </si>
  <si>
    <t>Sensórica/sonico/tono/cámaras en los hogares</t>
  </si>
  <si>
    <t>¿Cómo facilitar la generación de iniciativas de base comunitaria y turismo creativo en la ciudad de medellín con el fin de diversificar la oferta y generar desarrollo económico?</t>
  </si>
  <si>
    <t>¿Cómo disminuir en las mujeres rurales y urbanas en condiciones de pobreza y vulnerabilidad el trabajo doméstico y del cuidado no remunerado con la implementación de centros comunitarios de lavado en los sectores de las comunas de Medellín que estén con el índice de calidad de vida más bajo?</t>
  </si>
  <si>
    <t>¿Cómo podríamos generar en los servidores mayor cultura de autocontrol?</t>
  </si>
  <si>
    <t>¿Cómo generar nuevos ingresos para las familias afectadas por el covid?</t>
  </si>
  <si>
    <t>¿Cómo contar con una herramienta para la captura de información y seguimiento a los proyectos formativos que realiza la secretaría?</t>
  </si>
  <si>
    <t>¿Cómo llegar a toda la población vulnerable de las mujeres con la oferta institucional?</t>
  </si>
  <si>
    <t>¿Cómo cambiar la percepción de inseguridad de los viajes en bicicleta en la ciudad?</t>
  </si>
  <si>
    <t>¿Cómo incrementar la confianza de las mujeres para caminar y habitar el espacio público?</t>
  </si>
  <si>
    <t>¿Cómo mejorar las gestiones prediales que debe hacer la Subsecretaria de Servicios Públicos para la ejeucion de obras de agua potable y saneamiento basico, para ejecutar los recursos asignados en el presupuesto en la vigencia?</t>
  </si>
  <si>
    <t>Vertical medio ambiente</t>
  </si>
  <si>
    <t>¿Cómo podríamos incrementar el recaudo en los estratos más bajos de la ciudad?</t>
  </si>
  <si>
    <t>¿Cómo podríamos lograr una articulación efectiva entre las dependencias que hacen educación ambiental para optimizar recursos e impactos?</t>
  </si>
  <si>
    <t>¿Cómo fortalecer el uso y apropiación del sistema Ambiental de Medellín - SIAMED-?</t>
  </si>
  <si>
    <t>¿Cómo agilizar el proceso de registro en Data Maestra de interlocutores responsables de pago de obligaciones urbanísticas?</t>
  </si>
  <si>
    <t>¿Cómo implementar un sistema donde los requerimientos solicitados por la ciudadanía lleguen directamente a la secretaría que corresponda?</t>
  </si>
  <si>
    <t>¿Cómo podríamos evitar las invaciones en los retiros de quebradas de la ciudad?</t>
  </si>
  <si>
    <t>¿Cómo planificar el viaje en bicicleta en la ciudad con un mapa de facil acceso?</t>
  </si>
  <si>
    <t>¿Cómo mejorar la conectividad interna de la Alcaldía para el mejoramiento contínuo de procesos?</t>
  </si>
  <si>
    <t>Responsabilidad SEC Inn digital</t>
  </si>
  <si>
    <t>¿Cómo generar un tablero en torno al pago de impuestos con los siguientes campos:comuna, barrio, estrato, profesión, edad, actividad económica,etc?</t>
  </si>
  <si>
    <t>¿Cómo sistematizar el proceso de conciliación de cuentas?</t>
  </si>
  <si>
    <t>¿Cómo conocer la trazabilidad del turista en el destino Medellín para plantear acciones adecuadas desde el sector?</t>
  </si>
  <si>
    <t>¿Cómo mejorar la comunicación de las estrategias de trabajo de las directivas con todo el personal de la subsecretaría para trabajar articuladamente y aunar esfuerzos?</t>
  </si>
  <si>
    <t>¿Cómo optimizar el procesos de compra de adquisición de tecnología?</t>
  </si>
  <si>
    <t>¿Cómo cambiar los comportamientos que generan riesgo en la vía por parte de los conductores, para reducir la incidentalidad, lesiones y muertes donde esté implicado este actor vial?</t>
  </si>
  <si>
    <t>¿Cómo acceder a la información relevante en otras dependencias y secretarías?</t>
  </si>
  <si>
    <t>¿Cómo podriamos realizar el proceso de Seguimiento, Reporte y Verificación de las acciones establecidas en el PAC (Plan de Acción Climático)?</t>
  </si>
  <si>
    <t>¿Cómo crear herramientas que permitan ampliar el acceso y dar seguimiento a la implementacion de las diferentes rutas de atencion del proyecto de implementacion de estrategias de reincorporacion social y economica?</t>
  </si>
  <si>
    <t>¿Cómo hacer uso de herramientas que den seguimiento a la creacion e implementacion de proyectos TOAR (Trabajos, obras y actividades con contenido restaurador-reparador)?</t>
  </si>
  <si>
    <t>¿Cómo articular secretarías, recursos y proyectos intersectoriales, para fortalecer la educación vial?</t>
  </si>
  <si>
    <t>¿Cómo reducir los casos de violencia intrafamiliar presentados en la ciudad de medellín?</t>
  </si>
  <si>
    <t>¿Cómo unificar la información de licencias de todos los componentes que maneja la Subsecretaría de Control Urbanístico?</t>
  </si>
  <si>
    <t xml:space="preserve">Paz, justicia e instituciones sólidas </t>
  </si>
  <si>
    <t>¿Cómo acercar a la ciudadanía, con la Secretaría, de tal modo que se puedan verificar en línea los estados de los tramites?</t>
  </si>
  <si>
    <t>¿Cómo hacer gestión sobre los resultados de los proyectos para optimizar el tiempo del recurso humano que se dedica a realizar seguimientos o enviar información por múltiples canales?</t>
  </si>
  <si>
    <t>¿Cómo puede la ciudadanía saber si algún proyecto inmobiliario sí cuenta con los permisos necesarios y no es una estafa?</t>
  </si>
  <si>
    <t>¿Cómo incrementar los intercambios de idiomas en la ciudad generando espacios digitales o presenciales que aumenten el nivel  de bilinguismo?</t>
  </si>
  <si>
    <t>¿Cómo podríamos identificar y valorar los activos y arrendamientos (Propiedad, planta y equipos) para segmentarlos y definir por grupos bajo qué modalidad están en poder de terceros?</t>
  </si>
  <si>
    <t>Sensórica/cámaras conectadas con datos y generación de predicciones</t>
  </si>
  <si>
    <t>¿Cómo tener una comunicación abierta con la ciudadanía sobre avances de los proyectos?</t>
  </si>
  <si>
    <t>¿Cómo articular y reformar normas nacionales para que estén acorde a las políticas trazadas por la ciudad para favorecer la movilidad activa?</t>
  </si>
  <si>
    <t>¿Cómo diseñar un proceso de arquitectura empresarial, que articule a todas las dependencias y equipos de innovación digital para llevar a cabo los proyectos e iniciativas?</t>
  </si>
  <si>
    <t>¿Cómo incrementar el acceso a la conectividad desde su hogar a las poblaciones vulnerables?</t>
  </si>
  <si>
    <t>¿Cómo prevenir el robo de cable de cobre de la red semafórica de la ciudad de Medellín?</t>
  </si>
  <si>
    <t>Reportes</t>
  </si>
  <si>
    <t>Sensórica en la infraestructura de cableado</t>
  </si>
  <si>
    <t>¿Como mejorar la movilidad en la ciudad? / ¿Cómo disminuir la congestión vehicular de la ciudad de Medellín?</t>
  </si>
  <si>
    <t>Movilidad</t>
  </si>
  <si>
    <t>¿Cuál sería un modelo de negocio pertinente, funcional y rentable para los recolectores de residuos sólidos de construcción de la ciudad de Medellín?</t>
  </si>
  <si>
    <t>Secretaría de Seguridad</t>
  </si>
  <si>
    <t>Robos restaurantes</t>
  </si>
  <si>
    <t>¿Cómo medir el peso y talle de los niños a través de tecnología 4.0?</t>
  </si>
  <si>
    <t>¿Cómo identificar disposiciónes de basura inapropiados en el territorio mediante el uso de tecnologías 4.0?</t>
  </si>
  <si>
    <t>Sensórica identificación</t>
  </si>
  <si>
    <t>Secretaría de Infraestructura Física</t>
  </si>
  <si>
    <t>¿Cómo lograr que las Zonas Verdes perduren en el tiempo con una baja inversión en mantenimientos y resiembra?</t>
  </si>
  <si>
    <t>¿Cómo evitar que las Zonas Verdes se conviertan en lugares de disposición de residuos sólidos, a través de la tecnología?</t>
  </si>
  <si>
    <t>¿Cómo gestionar eficientemente la poda de las Zonas Verdes de la Ciudad usando tecnologías 4,0?</t>
  </si>
  <si>
    <t>¿Cómo capturar datos de las Zonas Verdes de la Ciudad para optimizar su mantenimiento?</t>
  </si>
  <si>
    <t>¿Cómo modernizar el trámite de propiedad horizontal de la Subsecretaría de gobierno local de la Secretaría de Seguridad y Convivencia?</t>
  </si>
  <si>
    <t>Secretaría de Gestión y Control territorial</t>
  </si>
  <si>
    <t>¿Cómo reportar el tiempo real de las ocupaciones irregulares (invasiones) en el Municipio de Medellín?</t>
  </si>
  <si>
    <t>¿Cómo implementar soluciones digitales en la captura de información para los animales de compañía?</t>
  </si>
  <si>
    <t>¿Cómo generar una herramienta/solución que mejore el servicio al ciudadano que va a efectuar acuerdos de pago para el impuesto predial?</t>
  </si>
  <si>
    <t>Secretaría de comunicaciones</t>
  </si>
  <si>
    <t>¿Cómo generar estrategias de intervención para sensibilizar y estimular las buenas prácticas de generación, separación y depósito de los residuos sólidos en la fuente en la Alcaldía de Medellín?</t>
  </si>
  <si>
    <t>¿Cómo actualizar y articular los diferentes sistemas de información para poder tomar decisiones más contextualizadas?</t>
  </si>
  <si>
    <t>Sistema de Información</t>
  </si>
  <si>
    <t>Despacho de Gestora Social</t>
  </si>
  <si>
    <t>¿Cómo disminuir el número de embarazo adolescentes en la población vulnerable en la ciudad de Medellín?</t>
  </si>
  <si>
    <t>¿Cómo reducir la violencia sexual en la población de niños, niñas y adolescentes, a través del sistema de alertas preventivas?</t>
  </si>
  <si>
    <t xml:space="preserve">¿Cómo mitigar los impactos negativos de un embarazo adolescente? </t>
  </si>
  <si>
    <t>¿Cómo superar las barreras de acceso de adolescentes a servicios de acompañamiento en salud sexual y reproductiva?</t>
  </si>
  <si>
    <t>¿Cómo mejorar el acceso e incrementar los métodos anticonceptivos para adolescentes en los corregimientos y en la ciudad?</t>
  </si>
  <si>
    <t>¿Cómo mejores las competencias de los docentes para la implementación de la educación sexual en los colegios de Medellín?</t>
  </si>
  <si>
    <t>¿Cómo lograr que la sociedad hable y asuma las paternidades y maternidades responsables en la familia y entornos protectores?</t>
  </si>
  <si>
    <t xml:space="preserve">¿Cómo cambiar el imaginario social alrededor de la maternidad, paternidad, placer sexual, planificación, violencia sexual en los entornos protectores de niños, niñas y adolescentes en la ciudad? </t>
  </si>
  <si>
    <t>¿Cómo establecer un modelo formativo alrededor de las problemáticas en salud sexual y reproductiva en niños, niñas y adolescente de la ciudad?</t>
  </si>
  <si>
    <t>¿Cómo mejorar las capacidades tecnológicas del Sistema de Alertas Tempranas (SATMED)</t>
  </si>
  <si>
    <t>¿Cómo vincular de manera activa a los adolescentes y jóvenes en los procesos de planificación familiar?</t>
  </si>
  <si>
    <t>¿Cómo lograr que los cuidadores primarios tomen responsabilidad de sus niños, niñas y adolescentes?</t>
  </si>
  <si>
    <t>¿Cómo garantizar la permanencia educativa de adolescentes que están en embarazo o proceso de crianza?</t>
  </si>
  <si>
    <t>¿Cómo diseñar modelos predictivos de nivel de riesgos en el que están NNA en los casos de violencia sexual?</t>
  </si>
  <si>
    <t>¿Cómo mejorar los procesos de recolección, administración, análisis y difusión de datos para mecanismos de prevención y alertas tempranas, que faciliten la toma de decisiones?</t>
  </si>
  <si>
    <t>¿Cómo mejorar la capacidad de sostenibilidad y de cobertura para el programa PREA?</t>
  </si>
  <si>
    <t>¿Cómo generar investigaciones académicas que puedan retroalimentar todo el proceso de tablero de embazo adolescente?</t>
  </si>
  <si>
    <t>¿Cómo promover la articulación de la cuádruple hélice para el desarrollo de proyectos relacionados con salud sexual y reproductiva en jóvenes, que prevengan la violencia sexual y el embarazo adolescente?</t>
  </si>
  <si>
    <t>¿Cómo generar una estructura de gobernanza efectiva en la ciudad para prevenir el embarazo adolescente?</t>
  </si>
  <si>
    <t xml:space="preserve">¿Cómo mejorar la articulación entre los entes intersectoriales e interinstitucionales para el desarrollo los programas y proyectos? </t>
  </si>
  <si>
    <t>¿Cómo informar permanentemente a los adolescentes en temas de salud sexual y reproductiva a través de la tecnología?</t>
  </si>
  <si>
    <t>¿Cómo podemos implementar estrategias para la formación y cultura ciudadana en el manejo de residuos sólidos en Medellín a través de tecnología?</t>
  </si>
  <si>
    <t>¿Cómo generar incentivos para la ciudadanía que permita la implementación de estrategias para la correcta disposición de residuos sólidos?</t>
  </si>
  <si>
    <t>¿Cómo valorizar los residuos sólidos para disminuir la mala disposición en puntos críticos, convirtiéndolo en un activo de aprovechamiento?</t>
  </si>
  <si>
    <t>¿Cómo transformar en sitio los residuos para aumentar el aprovechamiento por parte de las entidades públicas y privadas?</t>
  </si>
  <si>
    <t>¿Cómo mejorar el modelo de aprovechamiento en las diferentes cadenas de valor (generar, recolectar, transformar y aprovechar) de residuos sólidos?</t>
  </si>
  <si>
    <t>¿Cómo reducir y prevenir los puntos críticos de residuos sólidos en la ciudad?</t>
  </si>
  <si>
    <t>¿Cómo reducir la generación de residuos en hogares, instituciones e industria (Residuos de Construcción y Demolición)?</t>
  </si>
  <si>
    <t>¿Cómo mejorar la cadena de recolección para la gestión y disposición de residuos sólidos, especiales y de construcción?</t>
  </si>
  <si>
    <t>¿Cómo se podría digitalizar la cadena de residuos sólidos para valorizar y tener información en tiempo real para solucionar el problema de residuos sólidos en el territorio?</t>
  </si>
  <si>
    <t>¿Cómo controlar la disposición de residuos sólidos en los espacios y horarios establecidos para esto en la ciudad?</t>
  </si>
  <si>
    <t>¿Cómo crear un modelo sostenible que permita la integración de actores no formales (recicladores y moto cargueros) en la recolección y disposición de residuos?</t>
  </si>
  <si>
    <t>¿Cómo dotar de una infraestructura para la recolección y aprovechamiento de residuos por zonas, sectores o comunas para tener mayor cobertura?</t>
  </si>
  <si>
    <t>¿Cómo identificar, verificar, vigilar y controlar los puntos críticos de residuos de la ciudad a través de tecnología?</t>
  </si>
  <si>
    <t>¿Cómo articular las dependencias para unificar necesidades, responsabilidades y sistematizar procesos para lograr el manejo ambiental de recolección de residuos sólidos?</t>
  </si>
  <si>
    <t>¿Cómo fortalecer a partir de herramientas tecnológicas el cumplimiento de la normativa por parte de los grandes generadores de residuos sólidos?</t>
  </si>
  <si>
    <t>¿Cómo lograr que las entidades competentes generen control a través de comparendos ambientales, teniendo en cuenta si es zona comercial, residencial y también para generar cobros colectivos?</t>
  </si>
  <si>
    <t>¿Cómo aprovechar alternativas de financiación (bonos de carbono, incentivos ambientales, entre otros) a nivel nacional e internacional para mejorar la gestión de recursos para el manejo de residuos sólidos en la ciudad?</t>
  </si>
  <si>
    <t>¿Cómo implementar una estrategia de apropiación digital en tiempo real, que permita crear conciencia sobre la generación y manejo de residuos sólidos?</t>
  </si>
  <si>
    <t>FIWARE</t>
  </si>
  <si>
    <t>DATA</t>
  </si>
  <si>
    <t>Etiquetas de fila</t>
  </si>
  <si>
    <t>Cuenta de DEPENDENCIA</t>
  </si>
  <si>
    <t>Suma de PON</t>
  </si>
  <si>
    <t>Posición ponderada</t>
  </si>
  <si>
    <t>Cuenta de PREGUNTA DESAFÍO</t>
  </si>
  <si>
    <t>Puede aplicarse Analítica</t>
  </si>
  <si>
    <t>Total general</t>
  </si>
  <si>
    <t>CANITDAD RETOS</t>
  </si>
  <si>
    <t>¿Cómo construir una herramienta tecnológica, que a través de la visualización y analítica de datos permita contribuir a la seguridad alimentaria en la ciudad de Medellín?</t>
  </si>
  <si>
    <t>Secretaría de Inclusión Social</t>
  </si>
  <si>
    <t>¿Cómo mejorar los niveles de seguridad alimentaria en la ciudad de Medellín?</t>
  </si>
  <si>
    <t xml:space="preserve">¿Cómo generar una herramienta que permita identificar y caracterizar las personas que han sido beneficiarias, para validar la correcta distribución de los beneficios y evitar la duplicidad de los mismos?
</t>
  </si>
  <si>
    <t xml:space="preserve">¿Cómo fortalecer la gestión de la distribución de benefios en el municipio de Medellín? </t>
  </si>
  <si>
    <t>¿Cómo construir y consolidar un instrumento que permita visualizar de manera estrategica la información relacionada con el embarazo adolescente para su análisis y posterior uso en aras de la disminución de esta problemática?</t>
  </si>
  <si>
    <t>Departamento Administrativo de Planeación</t>
  </si>
  <si>
    <t>¿Cómo visualizar la información generada por las diferentes dependencias de la Administración Municipal, en relación con el cumplimiento a los indicadores del plan de desarrollo y sus metas anuales asociadas al plan indicativo?</t>
  </si>
  <si>
    <t>¿Cómo generar una herramienta que permita hacer seguimiento al proceso de vacunación obteniendo información de calidad y articulando los diferentes actores, para implementar procesos de mejora y tomar decisiones basadas en la evidencia ?</t>
  </si>
  <si>
    <t>Sesión co-creación Jóvenes</t>
  </si>
  <si>
    <t>¿Cómo habilitar la conectividad con internet en toda la ciudad?</t>
  </si>
  <si>
    <t>Habitat</t>
  </si>
  <si>
    <t>¿Cómo aumentar la cantidad de personas con acceso a un smartphone o a un computador?</t>
  </si>
  <si>
    <t>¿Cómo vinculamos a los jovenes de la ciudad a programas deportivos y recreativos?</t>
  </si>
  <si>
    <t>¿Cómo rescatar a los jovenes de las calles y llevarlos a los salones de clase?</t>
  </si>
  <si>
    <t>Sociedad incluyente</t>
  </si>
  <si>
    <t>¿Cómo convertir a Medellín en la huerta más grande de Colombia?</t>
  </si>
  <si>
    <t>¿Cómo disminuir la población en situación de calle en la ciudad de Medellín?</t>
  </si>
  <si>
    <t>¿Cómo reducir las basuras generadas por la activdad de los vendedores ambulantes?</t>
  </si>
  <si>
    <t>¿Cómo convertir a Medellín en la ciudad con mayor cultura recicladora del continente haciendo uso de los residuos como materias primas?</t>
  </si>
  <si>
    <t>¿Cómo generar más empleo para los jovenes sin experiencia, dando oportunidades?</t>
  </si>
  <si>
    <t xml:space="preserve">¿Cómo generar un modelo de salud prioritario que esté al alcance de todos gratuitamente y con excelente atención? </t>
  </si>
  <si>
    <t>¿Cómo proporcionar en el aula metodologías para contribuir con el problema carcelario?</t>
  </si>
  <si>
    <t>¿Cómo propiciar el alfabetismo informacional crítico en la ciudadanía?</t>
  </si>
  <si>
    <t>¿Cómo implementar un sistema de protección juvenil?</t>
  </si>
  <si>
    <t>¿Cómo fortalecer y articular los sectores y redes de arte y cultura de la ciudad?</t>
  </si>
  <si>
    <t>¿Cómo aprovechar algunas areas de la ciudad para convertirlos en espacios de aulas vituales?</t>
  </si>
  <si>
    <t>¿Como habilitar la industrialización 4.0 en la ciudad?</t>
  </si>
  <si>
    <t>¿Cómo implementar un plan de acción con respecto a los animales callejeros?</t>
  </si>
  <si>
    <t>¿Cómo utilizar la tecnología para impactar las actividades sociales?</t>
  </si>
  <si>
    <t>¿Cómo generar un sistema de vigilancia y seguridad en las ciclo rutas?</t>
  </si>
  <si>
    <t>¿Cómo reconocer la diversidad e inclusión para todas las ofertas en los barrios y estimular a que llegue oferta de los servicios de la Alcaldía?</t>
  </si>
  <si>
    <t>Tipo de innovación Abierta / Cerrada</t>
  </si>
  <si>
    <t>Categoría de innovación cerrada</t>
  </si>
  <si>
    <t>Dimensión ciudad inteligente</t>
  </si>
  <si>
    <t>Dos o más sectores de la ciudadanía</t>
  </si>
  <si>
    <t>comprende la política pública, los procesos y los mecanismos que permitan la interacción y la participación segura entre gobernantes y gobernados de tal forma que favorezcan la toma de decisiones y una mayor eficiencia, transparencia y colaboración.</t>
  </si>
  <si>
    <t>Grupo particular de ciudadanos/público</t>
  </si>
  <si>
    <t>abarca todos los aspectos relacionados con la gestión sostenible y de riesgos ambientales, así como la protección y conservación de los recursos naturales</t>
  </si>
  <si>
    <t>contempla todas las características físicas y estructurales que permiten generar el entorno adecuado para que las personas puedan vivir satisfactoriamente en una ciudad o territorio.</t>
  </si>
  <si>
    <t>comprende todos los aspectos que faciliten y favorezcan la interacción e inclusión segura entre las personas y los entornos económicos, sociales, de salud y bienestar, entre otros, para satisfacer de manera adecuada y satisfactoria las necesidades de las personas.</t>
  </si>
  <si>
    <t xml:space="preserve">Comunicación </t>
  </si>
  <si>
    <t>comprende todos los aspectos que favorezcan el desarrollo personal de los habitantes de la ciudad o territorio.</t>
  </si>
  <si>
    <t>comprende todas las acciones hacia el fortalecimiento de la productividad, la competitividad, la sostenibilidad y el tejido empresarial.</t>
  </si>
  <si>
    <t>Desarrollo de Software</t>
  </si>
  <si>
    <t xml:space="preserve">Digitalización </t>
  </si>
  <si>
    <t>Fauna</t>
  </si>
  <si>
    <t>Gestión del conocimiento</t>
  </si>
  <si>
    <t xml:space="preserve">Movilidad </t>
  </si>
  <si>
    <t>Responsabilidad SID</t>
  </si>
  <si>
    <t>BlockChain</t>
  </si>
  <si>
    <t>Ponderación Final</t>
  </si>
  <si>
    <t>Equipo Innovación (Secretaría Innovación-Equipo Alcaldía)</t>
  </si>
  <si>
    <t>Impacto a población</t>
  </si>
  <si>
    <t>habitantes</t>
  </si>
  <si>
    <t>0- 50.000</t>
  </si>
  <si>
    <t>50.001 - 800.000</t>
  </si>
  <si>
    <t>800.001 - 1.800.000</t>
  </si>
  <si>
    <t>1.800.001 - 2.500.000</t>
  </si>
  <si>
    <t>&gt;2.5 mill</t>
  </si>
  <si>
    <t>Ciudadanía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</si>
</sst>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32"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4"/>
      <color theme="1"/>
      <name val="Calibri"/>
      <family val="2"/>
      <scheme val="minor"/>
    </font>
    <font>
      <b/>
      <sz val="8"/>
      <color rgb="FFFFFFFF"/>
      <name val="Calibri"/>
      <family val="2"/>
      <scheme val="minor"/>
    </font>
    <font>
      <sz val="8"/>
      <color theme="1"/>
      <name val="Calibri"/>
      <family val="2"/>
      <scheme val="minor"/>
    </font>
    <font>
      <sz val="11"/>
      <color theme="1"/>
      <name val="Calibri"/>
      <family val="2"/>
    </font>
    <font>
      <sz val="11"/>
      <color theme="1"/>
      <name val="Segoe UI"/>
      <family val="2"/>
    </font>
    <font>
      <sz val="11"/>
      <color rgb="FF444444"/>
      <name val="Calibri"/>
      <family val="2"/>
      <charset val="1"/>
    </font>
    <font>
      <sz val="11"/>
      <color rgb="FF000000"/>
      <name val="Segoe UI"/>
      <family val="2"/>
    </font>
    <font>
      <b/>
      <sz val="11"/>
      <color rgb="FFFFFFFF"/>
      <name val="Open Sans"/>
      <family val="2"/>
    </font>
    <font>
      <sz val="11"/>
      <color theme="0"/>
      <name val="Open Sans"/>
      <family val="2"/>
    </font>
    <font>
      <b/>
      <sz val="11"/>
      <color rgb="FF603CE6"/>
      <name val="Open Sans"/>
      <family val="2"/>
    </font>
    <font>
      <b/>
      <sz val="11"/>
      <color theme="1"/>
      <name val="Open Sans"/>
      <family val="2"/>
    </font>
    <font>
      <sz val="11"/>
      <color theme="1"/>
      <name val="Open Sans"/>
      <family val="2"/>
    </font>
    <font>
      <sz val="11"/>
      <color rgb="FF757171"/>
      <name val="Open Sans"/>
      <family val="2"/>
    </font>
    <font>
      <b/>
      <sz val="14"/>
      <color theme="0"/>
      <name val="Open Sans"/>
      <family val="2"/>
    </font>
    <font>
      <sz val="11"/>
      <color theme="0" tint="-0.499984740745262"/>
      <name val="Open Sans"/>
      <family val="2"/>
    </font>
    <font>
      <b/>
      <sz val="11"/>
      <color theme="0"/>
      <name val="Open Sans"/>
      <family val="2"/>
    </font>
    <font>
      <b/>
      <sz val="18"/>
      <color rgb="FF603CE6"/>
      <name val="Open Sans"/>
      <family val="2"/>
    </font>
    <font>
      <sz val="16"/>
      <color rgb="FF603CE6"/>
      <name val="Calibri"/>
      <family val="2"/>
      <scheme val="minor"/>
    </font>
    <font>
      <i/>
      <sz val="11"/>
      <color rgb="FF666666"/>
      <name val="Open Sans"/>
      <family val="2"/>
    </font>
    <font>
      <sz val="11"/>
      <color rgb="FF666666"/>
      <name val="Open Sans"/>
      <family val="2"/>
    </font>
    <font>
      <b/>
      <sz val="14"/>
      <color rgb="FFFFFFFF"/>
      <name val="Open Sans"/>
      <family val="2"/>
      <charset val="1"/>
    </font>
    <font>
      <b/>
      <sz val="16"/>
      <color theme="1"/>
      <name val="Calibri"/>
      <family val="2"/>
      <scheme val="minor"/>
    </font>
    <font>
      <b/>
      <sz val="18"/>
      <color theme="1"/>
      <name val="Calibri"/>
      <family val="2"/>
      <scheme val="minor"/>
    </font>
    <font>
      <b/>
      <sz val="11"/>
      <color rgb="FF757171"/>
      <name val="Open Sans"/>
      <family val="2"/>
    </font>
    <font>
      <sz val="11"/>
      <color rgb="FFFF0000"/>
      <name val="Calibri"/>
      <family val="2"/>
      <scheme val="minor"/>
    </font>
    <font>
      <sz val="11"/>
      <name val="Calibri"/>
      <family val="2"/>
      <scheme val="minor"/>
    </font>
    <font>
      <sz val="11"/>
      <name val="Open Sans"/>
      <family val="2"/>
    </font>
    <font>
      <sz val="11"/>
      <name val="Calibri"/>
      <family val="2"/>
    </font>
  </fonts>
  <fills count="19">
    <fill>
      <patternFill patternType="none"/>
    </fill>
    <fill>
      <patternFill patternType="gray125"/>
    </fill>
    <fill>
      <patternFill patternType="solid">
        <fgColor rgb="FF5879AD"/>
        <bgColor rgb="FF5879AD"/>
      </patternFill>
    </fill>
    <fill>
      <patternFill patternType="solid">
        <fgColor rgb="FFFFFFFF"/>
        <bgColor rgb="FFFFFFFF"/>
      </patternFill>
    </fill>
    <fill>
      <patternFill patternType="solid">
        <fgColor rgb="FF63BE7B"/>
        <bgColor rgb="FFFFFFFF"/>
      </patternFill>
    </fill>
    <fill>
      <patternFill patternType="solid">
        <fgColor theme="0"/>
        <bgColor theme="0"/>
      </patternFill>
    </fill>
    <fill>
      <patternFill patternType="solid">
        <fgColor rgb="FFFFFFFF"/>
        <bgColor indexed="64"/>
      </patternFill>
    </fill>
    <fill>
      <patternFill patternType="solid">
        <fgColor rgb="FFF2F2F2"/>
        <bgColor indexed="64"/>
      </patternFill>
    </fill>
    <fill>
      <patternFill patternType="solid">
        <fgColor theme="0"/>
        <bgColor indexed="64"/>
      </patternFill>
    </fill>
    <fill>
      <patternFill patternType="solid">
        <fgColor rgb="FF603CE6"/>
        <bgColor indexed="64"/>
      </patternFill>
    </fill>
    <fill>
      <patternFill patternType="solid">
        <fgColor rgb="FF00FFE0"/>
        <bgColor indexed="64"/>
      </patternFill>
    </fill>
    <fill>
      <patternFill patternType="solid">
        <fgColor rgb="FF4745A1"/>
        <bgColor indexed="64"/>
      </patternFill>
    </fill>
    <fill>
      <patternFill patternType="solid">
        <fgColor theme="5" tint="0.79998168889431442"/>
        <bgColor indexed="64"/>
      </patternFill>
    </fill>
    <fill>
      <patternFill patternType="solid">
        <fgColor theme="5"/>
        <bgColor rgb="FFFFFFFF"/>
      </patternFill>
    </fill>
    <fill>
      <patternFill patternType="solid">
        <fgColor rgb="FFFFFF00"/>
        <bgColor rgb="FFFFFFFF"/>
      </patternFill>
    </fill>
    <fill>
      <patternFill patternType="solid">
        <fgColor rgb="FFFFFF00"/>
        <bgColor indexed="64"/>
      </patternFill>
    </fill>
    <fill>
      <patternFill patternType="solid">
        <fgColor rgb="FF603CE6"/>
        <bgColor rgb="FF000000"/>
      </patternFill>
    </fill>
    <fill>
      <patternFill patternType="solid">
        <fgColor theme="7" tint="0.39997558519241921"/>
        <bgColor indexed="64"/>
      </patternFill>
    </fill>
    <fill>
      <patternFill patternType="solid">
        <fgColor theme="9" tint="0.59999389629810485"/>
        <bgColor indexed="64"/>
      </patternFill>
    </fill>
  </fills>
  <borders count="39">
    <border>
      <left/>
      <right/>
      <top/>
      <bottom/>
      <diagonal/>
    </border>
    <border>
      <left/>
      <right style="thin">
        <color rgb="FFFFFFFF"/>
      </right>
      <top style="thick">
        <color rgb="FFB7B7B7"/>
      </top>
      <bottom/>
      <diagonal/>
    </border>
    <border>
      <left/>
      <right style="thin">
        <color indexed="64"/>
      </right>
      <top/>
      <bottom/>
      <diagonal/>
    </border>
    <border>
      <left style="thick">
        <color rgb="FFB7B7B7"/>
      </left>
      <right/>
      <top/>
      <bottom style="thin">
        <color rgb="FFB7B7B7"/>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style="thin">
        <color rgb="FFAEAAAA"/>
      </left>
      <right style="thin">
        <color rgb="FFAEAAAA"/>
      </right>
      <top style="thin">
        <color rgb="FFAEAAAA"/>
      </top>
      <bottom style="thin">
        <color rgb="FFAEAAAA"/>
      </bottom>
      <diagonal/>
    </border>
    <border>
      <left style="thick">
        <color rgb="FFB7B7B7"/>
      </left>
      <right/>
      <top style="thin">
        <color rgb="FFB7B7B7"/>
      </top>
      <bottom/>
      <diagonal/>
    </border>
    <border>
      <left/>
      <right style="thin">
        <color rgb="FFAEAAAA"/>
      </right>
      <top style="thin">
        <color rgb="FFAEAAAA"/>
      </top>
      <bottom style="thin">
        <color rgb="FFAEAAAA"/>
      </bottom>
      <diagonal/>
    </border>
    <border>
      <left style="thin">
        <color rgb="FFAEAAAA"/>
      </left>
      <right style="thin">
        <color rgb="FFAEAAAA"/>
      </right>
      <top/>
      <bottom style="thin">
        <color rgb="FFAEAAAA"/>
      </bottom>
      <diagonal/>
    </border>
    <border>
      <left style="medium">
        <color rgb="FFFFFFFF"/>
      </left>
      <right style="medium">
        <color rgb="FFFFFFFF"/>
      </right>
      <top style="medium">
        <color rgb="FFFFFFFF"/>
      </top>
      <bottom style="medium">
        <color rgb="FFFFFFFF"/>
      </bottom>
      <diagonal/>
    </border>
    <border>
      <left/>
      <right style="thin">
        <color rgb="FFAEAAAA"/>
      </right>
      <top/>
      <bottom style="thin">
        <color rgb="FFAEAAAA"/>
      </bottom>
      <diagonal/>
    </border>
    <border>
      <left style="thin">
        <color rgb="FFAEAAAA"/>
      </left>
      <right/>
      <top/>
      <bottom style="thin">
        <color rgb="FFAEAAAA"/>
      </bottom>
      <diagonal/>
    </border>
    <border>
      <left style="thin">
        <color rgb="FFAEAAAA"/>
      </left>
      <right style="thin">
        <color rgb="FFAEAAAA"/>
      </right>
      <top style="thin">
        <color rgb="FFAEAAAA"/>
      </top>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rgb="FFAEAAAA"/>
      </left>
      <right style="thin">
        <color rgb="FFAEAAAA"/>
      </right>
      <top style="thin">
        <color rgb="FFAEAAAA"/>
      </top>
      <bottom style="thin">
        <color theme="0" tint="-0.34998626667073579"/>
      </bottom>
      <diagonal/>
    </border>
    <border>
      <left style="thin">
        <color rgb="FFAEAAAA"/>
      </left>
      <right style="thin">
        <color rgb="FFAEAAAA"/>
      </right>
      <top style="thin">
        <color theme="0" tint="-0.34998626667073579"/>
      </top>
      <bottom style="thin">
        <color rgb="FFAEAAAA"/>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medium">
        <color rgb="FF603CE6"/>
      </left>
      <right style="medium">
        <color rgb="FF603CE6"/>
      </right>
      <top/>
      <bottom style="thin">
        <color rgb="FFAEAAAA"/>
      </bottom>
      <diagonal/>
    </border>
    <border>
      <left style="thin">
        <color theme="0" tint="-0.34998626667073579"/>
      </left>
      <right/>
      <top/>
      <bottom style="thin">
        <color rgb="FFAEAAAA"/>
      </bottom>
      <diagonal/>
    </border>
    <border>
      <left style="thin">
        <color theme="0"/>
      </left>
      <right style="thin">
        <color theme="0"/>
      </right>
      <top/>
      <bottom style="thin">
        <color theme="0"/>
      </bottom>
      <diagonal/>
    </border>
    <border>
      <left style="medium">
        <color rgb="FF603CE6"/>
      </left>
      <right style="medium">
        <color rgb="FF603CE6"/>
      </right>
      <top style="thin">
        <color rgb="FFAEAAAA"/>
      </top>
      <bottom style="thin">
        <color rgb="FFAEAAAA"/>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right/>
      <top style="medium">
        <color rgb="FFFFFFFF"/>
      </top>
      <bottom/>
      <diagonal/>
    </border>
    <border>
      <left style="thin">
        <color theme="0" tint="-0.34998626667073579"/>
      </left>
      <right style="thin">
        <color theme="0" tint="-0.34998626667073579"/>
      </right>
      <top/>
      <bottom/>
      <diagonal/>
    </border>
    <border>
      <left style="thin">
        <color theme="0"/>
      </left>
      <right/>
      <top/>
      <bottom style="thin">
        <color theme="0"/>
      </bottom>
      <diagonal/>
    </border>
    <border>
      <left/>
      <right style="thin">
        <color theme="0"/>
      </right>
      <top/>
      <bottom style="thin">
        <color theme="0"/>
      </bottom>
      <diagonal/>
    </border>
    <border>
      <left style="thin">
        <color theme="0" tint="-0.34998626667073579"/>
      </left>
      <right style="thin">
        <color theme="0" tint="-0.34998626667073579"/>
      </right>
      <top style="thin">
        <color theme="0" tint="-0.34998626667073579"/>
      </top>
      <bottom/>
      <diagonal/>
    </border>
    <border>
      <left style="thin">
        <color rgb="FFFFFFFF"/>
      </left>
      <right style="thin">
        <color rgb="FFFFFFFF"/>
      </right>
      <top/>
      <bottom style="thin">
        <color rgb="FFFFFFFF"/>
      </bottom>
      <diagonal/>
    </border>
    <border>
      <left/>
      <right/>
      <top/>
      <bottom style="thin">
        <color theme="4" tint="0.3999755851924192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2">
    <xf numFmtId="0" fontId="0" fillId="0" borderId="0" xfId="0"/>
    <xf numFmtId="0" fontId="0" fillId="0" borderId="0" xfId="0" applyAlignment="1">
      <alignment horizontal="center" vertical="center"/>
    </xf>
    <xf numFmtId="0" fontId="2" fillId="0" borderId="0" xfId="0" applyFont="1"/>
    <xf numFmtId="9" fontId="0" fillId="0" borderId="0" xfId="2" applyFont="1"/>
    <xf numFmtId="0" fontId="0" fillId="0" borderId="7" xfId="0" applyBorder="1"/>
    <xf numFmtId="0" fontId="0" fillId="0" borderId="10" xfId="0" applyBorder="1"/>
    <xf numFmtId="0" fontId="0" fillId="0" borderId="8" xfId="0" applyBorder="1"/>
    <xf numFmtId="0" fontId="0" fillId="0" borderId="4" xfId="0" applyBorder="1"/>
    <xf numFmtId="0" fontId="0" fillId="0" borderId="9" xfId="0" applyBorder="1"/>
    <xf numFmtId="2" fontId="0" fillId="0" borderId="9" xfId="0" applyNumberFormat="1" applyBorder="1"/>
    <xf numFmtId="0" fontId="0" fillId="0" borderId="11" xfId="0" applyBorder="1"/>
    <xf numFmtId="0" fontId="0" fillId="0" borderId="5" xfId="0" applyBorder="1"/>
    <xf numFmtId="2" fontId="0" fillId="0" borderId="6" xfId="0" applyNumberFormat="1" applyBorder="1"/>
    <xf numFmtId="0" fontId="0" fillId="0" borderId="6" xfId="0" applyBorder="1"/>
    <xf numFmtId="0" fontId="5" fillId="2" borderId="1" xfId="0" applyFont="1" applyFill="1" applyBorder="1" applyAlignment="1">
      <alignment horizontal="center" vertical="center" wrapText="1"/>
    </xf>
    <xf numFmtId="0" fontId="6" fillId="0" borderId="0" xfId="0" applyFont="1"/>
    <xf numFmtId="0" fontId="8" fillId="0" borderId="0" xfId="0" applyFont="1" applyAlignment="1">
      <alignment wrapText="1"/>
    </xf>
    <xf numFmtId="0" fontId="9" fillId="0" borderId="0" xfId="0" applyFont="1" applyAlignment="1">
      <alignment wrapText="1"/>
    </xf>
    <xf numFmtId="0" fontId="10" fillId="0" borderId="0" xfId="0" applyFont="1" applyAlignment="1">
      <alignment wrapText="1"/>
    </xf>
    <xf numFmtId="0" fontId="0" fillId="8" borderId="0" xfId="0" applyFill="1"/>
    <xf numFmtId="0" fontId="0" fillId="8" borderId="16" xfId="0" applyFill="1" applyBorder="1"/>
    <xf numFmtId="0" fontId="6" fillId="8" borderId="0" xfId="0" applyFont="1" applyFill="1"/>
    <xf numFmtId="0" fontId="13" fillId="10" borderId="3" xfId="0" applyFont="1" applyFill="1" applyBorder="1" applyAlignment="1">
      <alignment horizontal="center" vertical="center" wrapText="1"/>
    </xf>
    <xf numFmtId="0" fontId="13" fillId="10" borderId="13" xfId="0" applyFont="1" applyFill="1" applyBorder="1" applyAlignment="1">
      <alignment horizontal="center" vertical="center" wrapText="1"/>
    </xf>
    <xf numFmtId="0" fontId="14" fillId="0" borderId="0" xfId="0" applyFont="1"/>
    <xf numFmtId="0" fontId="16" fillId="5" borderId="15" xfId="0" applyFont="1" applyFill="1" applyBorder="1" applyAlignment="1">
      <alignment horizontal="center" vertical="center"/>
    </xf>
    <xf numFmtId="0" fontId="16" fillId="5" borderId="15" xfId="0" applyFont="1" applyFill="1" applyBorder="1" applyAlignment="1">
      <alignment horizontal="center" vertical="center" wrapText="1"/>
    </xf>
    <xf numFmtId="0" fontId="16" fillId="0" borderId="17" xfId="0" applyFont="1" applyBorder="1" applyAlignment="1">
      <alignment horizontal="center" vertical="center"/>
    </xf>
    <xf numFmtId="0" fontId="16" fillId="0" borderId="15" xfId="0" applyFont="1" applyBorder="1" applyAlignment="1">
      <alignment horizontal="center" vertical="center" wrapText="1"/>
    </xf>
    <xf numFmtId="0" fontId="15" fillId="8" borderId="0" xfId="0" applyFont="1" applyFill="1"/>
    <xf numFmtId="0" fontId="16" fillId="6" borderId="12" xfId="0" applyFont="1" applyFill="1" applyBorder="1" applyAlignment="1">
      <alignment horizontal="center" vertical="center"/>
    </xf>
    <xf numFmtId="0" fontId="16" fillId="6" borderId="12" xfId="0" applyFont="1" applyFill="1" applyBorder="1" applyAlignment="1">
      <alignment horizontal="center" vertical="center" wrapText="1"/>
    </xf>
    <xf numFmtId="0" fontId="16" fillId="0" borderId="12" xfId="0" applyFont="1" applyBorder="1" applyAlignment="1">
      <alignment horizontal="center" vertical="center" wrapText="1"/>
    </xf>
    <xf numFmtId="0" fontId="16" fillId="6" borderId="19" xfId="0" applyFont="1" applyFill="1" applyBorder="1" applyAlignment="1">
      <alignment horizontal="center" vertical="center"/>
    </xf>
    <xf numFmtId="0" fontId="16" fillId="0" borderId="19" xfId="0" applyFont="1" applyBorder="1" applyAlignment="1">
      <alignment horizontal="center" vertical="center" wrapText="1"/>
    </xf>
    <xf numFmtId="0" fontId="16" fillId="6" borderId="15" xfId="0" applyFont="1" applyFill="1" applyBorder="1" applyAlignment="1">
      <alignment horizontal="center" vertical="center"/>
    </xf>
    <xf numFmtId="0" fontId="16" fillId="6" borderId="15" xfId="0" applyFont="1" applyFill="1" applyBorder="1" applyAlignment="1">
      <alignment horizontal="center" vertical="center" wrapText="1"/>
    </xf>
    <xf numFmtId="0" fontId="16" fillId="5" borderId="12" xfId="0" applyFont="1" applyFill="1" applyBorder="1" applyAlignment="1">
      <alignment horizontal="center" vertical="center"/>
    </xf>
    <xf numFmtId="0" fontId="16" fillId="7" borderId="12" xfId="0" applyFont="1" applyFill="1" applyBorder="1" applyAlignment="1">
      <alignment vertical="center" wrapText="1"/>
    </xf>
    <xf numFmtId="0" fontId="16" fillId="3" borderId="12" xfId="0" applyFont="1" applyFill="1" applyBorder="1" applyAlignment="1">
      <alignment horizontal="center" vertical="center"/>
    </xf>
    <xf numFmtId="0" fontId="16" fillId="5" borderId="12" xfId="0" applyFont="1" applyFill="1" applyBorder="1" applyAlignment="1">
      <alignment horizontal="center" vertical="center" wrapText="1"/>
    </xf>
    <xf numFmtId="0" fontId="16" fillId="0" borderId="12" xfId="0" applyFont="1" applyBorder="1" applyAlignment="1">
      <alignment horizontal="center" vertical="center"/>
    </xf>
    <xf numFmtId="0" fontId="16" fillId="3" borderId="12" xfId="0" applyFont="1" applyFill="1" applyBorder="1" applyAlignment="1">
      <alignment horizontal="center" vertical="center" wrapText="1"/>
    </xf>
    <xf numFmtId="0" fontId="15" fillId="0" borderId="0" xfId="0" applyFont="1"/>
    <xf numFmtId="0" fontId="15" fillId="0" borderId="0" xfId="0" applyFont="1" applyAlignment="1">
      <alignment horizontal="center" vertical="center"/>
    </xf>
    <xf numFmtId="0" fontId="15" fillId="0" borderId="0" xfId="0" applyFont="1" applyAlignment="1">
      <alignment wrapText="1"/>
    </xf>
    <xf numFmtId="0" fontId="15" fillId="6" borderId="0" xfId="0" applyFont="1" applyFill="1"/>
    <xf numFmtId="0" fontId="15" fillId="0" borderId="2" xfId="0" applyFont="1" applyBorder="1" applyAlignment="1">
      <alignment horizontal="center" vertical="center"/>
    </xf>
    <xf numFmtId="0" fontId="16" fillId="0" borderId="22" xfId="0" applyFont="1" applyBorder="1" applyAlignment="1">
      <alignment horizontal="center" vertical="center" wrapText="1"/>
    </xf>
    <xf numFmtId="0" fontId="16" fillId="5" borderId="18" xfId="0" applyFont="1" applyFill="1" applyBorder="1" applyAlignment="1">
      <alignment horizontal="center" vertical="center"/>
    </xf>
    <xf numFmtId="0" fontId="16" fillId="0" borderId="23" xfId="0" applyFont="1" applyBorder="1" applyAlignment="1">
      <alignment horizontal="center" vertical="center" wrapText="1"/>
    </xf>
    <xf numFmtId="0" fontId="18" fillId="8" borderId="17" xfId="0" applyFont="1" applyFill="1" applyBorder="1" applyAlignment="1">
      <alignment vertical="center" wrapText="1"/>
    </xf>
    <xf numFmtId="0" fontId="13" fillId="10" borderId="24" xfId="0" applyFont="1" applyFill="1" applyBorder="1" applyAlignment="1">
      <alignment horizontal="center" vertical="center" wrapText="1"/>
    </xf>
    <xf numFmtId="0" fontId="13" fillId="10" borderId="25" xfId="0" applyFont="1" applyFill="1" applyBorder="1" applyAlignment="1">
      <alignment horizontal="center" vertical="center" wrapText="1"/>
    </xf>
    <xf numFmtId="2" fontId="12" fillId="4" borderId="26" xfId="0" applyNumberFormat="1" applyFont="1" applyFill="1" applyBorder="1" applyAlignment="1">
      <alignment horizontal="center" vertical="center"/>
    </xf>
    <xf numFmtId="0" fontId="12" fillId="4" borderId="12" xfId="0" applyFont="1" applyFill="1" applyBorder="1" applyAlignment="1">
      <alignment horizontal="center" vertical="center"/>
    </xf>
    <xf numFmtId="0" fontId="12" fillId="0" borderId="0" xfId="0" applyFont="1"/>
    <xf numFmtId="0" fontId="16" fillId="6" borderId="27" xfId="0" applyFont="1" applyFill="1" applyBorder="1" applyAlignment="1">
      <alignment horizontal="center" vertical="center"/>
    </xf>
    <xf numFmtId="0" fontId="19" fillId="11" borderId="21" xfId="0" applyFont="1" applyFill="1" applyBorder="1" applyAlignment="1">
      <alignment horizontal="center" vertical="center" wrapText="1"/>
    </xf>
    <xf numFmtId="0" fontId="16" fillId="0" borderId="0" xfId="0" applyFont="1" applyAlignment="1">
      <alignment horizontal="center" vertical="center" wrapText="1"/>
    </xf>
    <xf numFmtId="0" fontId="16" fillId="12" borderId="12" xfId="0" applyFont="1" applyFill="1" applyBorder="1" applyAlignment="1">
      <alignment horizontal="center" vertical="center" wrapText="1"/>
    </xf>
    <xf numFmtId="0" fontId="12" fillId="4" borderId="29" xfId="0" applyFont="1" applyFill="1" applyBorder="1" applyAlignment="1">
      <alignment horizontal="center" vertical="center"/>
    </xf>
    <xf numFmtId="0" fontId="0" fillId="8" borderId="30" xfId="0" applyFill="1" applyBorder="1"/>
    <xf numFmtId="0" fontId="0" fillId="8" borderId="31" xfId="0" applyFill="1" applyBorder="1"/>
    <xf numFmtId="0" fontId="20" fillId="8" borderId="33" xfId="0" applyFont="1" applyFill="1" applyBorder="1" applyAlignment="1">
      <alignment horizontal="center" vertical="center"/>
    </xf>
    <xf numFmtId="0" fontId="20" fillId="8" borderId="25" xfId="0" applyFont="1" applyFill="1" applyBorder="1" applyAlignment="1">
      <alignment horizontal="center" vertical="center"/>
    </xf>
    <xf numFmtId="0" fontId="11" fillId="9" borderId="21" xfId="0" applyFont="1" applyFill="1" applyBorder="1" applyAlignment="1">
      <alignment horizontal="center" vertical="center" wrapText="1"/>
    </xf>
    <xf numFmtId="0" fontId="12" fillId="14" borderId="29" xfId="0" applyFont="1" applyFill="1" applyBorder="1" applyAlignment="1">
      <alignment horizontal="center" vertical="center"/>
    </xf>
    <xf numFmtId="0" fontId="12" fillId="9" borderId="0" xfId="0" applyFont="1" applyFill="1" applyAlignment="1">
      <alignment horizontal="left" vertical="center"/>
    </xf>
    <xf numFmtId="0" fontId="16" fillId="7" borderId="14" xfId="0" applyFont="1" applyFill="1" applyBorder="1" applyAlignment="1">
      <alignment vertical="center" wrapText="1"/>
    </xf>
    <xf numFmtId="0" fontId="16" fillId="5" borderId="19" xfId="0" applyFont="1" applyFill="1" applyBorder="1" applyAlignment="1">
      <alignment horizontal="center" vertical="center"/>
    </xf>
    <xf numFmtId="0" fontId="16" fillId="3" borderId="19" xfId="0" applyFont="1" applyFill="1" applyBorder="1" applyAlignment="1">
      <alignment horizontal="center" vertical="center"/>
    </xf>
    <xf numFmtId="0" fontId="16" fillId="0" borderId="19" xfId="0" applyFont="1" applyBorder="1" applyAlignment="1">
      <alignment horizontal="center" vertical="center"/>
    </xf>
    <xf numFmtId="0" fontId="12" fillId="13" borderId="29" xfId="0" applyFont="1" applyFill="1" applyBorder="1" applyAlignment="1">
      <alignment horizontal="center" vertical="center"/>
    </xf>
    <xf numFmtId="0" fontId="13" fillId="0" borderId="20" xfId="0" applyFont="1" applyBorder="1" applyAlignment="1">
      <alignment vertical="center" wrapText="1"/>
    </xf>
    <xf numFmtId="0" fontId="11" fillId="0" borderId="20" xfId="0" applyFont="1" applyBorder="1" applyAlignment="1">
      <alignment vertical="center" wrapText="1"/>
    </xf>
    <xf numFmtId="0" fontId="16" fillId="0" borderId="33" xfId="0" applyFont="1" applyBorder="1" applyAlignment="1">
      <alignment horizontal="center" vertical="center" wrapText="1"/>
    </xf>
    <xf numFmtId="0" fontId="0" fillId="8" borderId="33" xfId="0" applyFill="1" applyBorder="1"/>
    <xf numFmtId="0" fontId="0" fillId="8" borderId="25" xfId="0" applyFill="1" applyBorder="1"/>
    <xf numFmtId="0" fontId="21" fillId="8" borderId="33" xfId="0" applyFont="1" applyFill="1" applyBorder="1" applyAlignment="1">
      <alignment horizontal="center" vertical="center"/>
    </xf>
    <xf numFmtId="0" fontId="16" fillId="15" borderId="14" xfId="0" applyFont="1" applyFill="1" applyBorder="1" applyAlignment="1">
      <alignment vertical="center" wrapText="1"/>
    </xf>
    <xf numFmtId="0" fontId="18" fillId="0" borderId="24" xfId="0" applyFont="1" applyBorder="1" applyAlignment="1">
      <alignment horizontal="left" vertical="center" wrapText="1"/>
    </xf>
    <xf numFmtId="0" fontId="18" fillId="0" borderId="36" xfId="0" applyFont="1" applyBorder="1" applyAlignment="1">
      <alignment vertical="center" wrapText="1"/>
    </xf>
    <xf numFmtId="0" fontId="17" fillId="9" borderId="28" xfId="0" applyFont="1" applyFill="1" applyBorder="1" applyAlignment="1">
      <alignment vertical="center" wrapText="1"/>
    </xf>
    <xf numFmtId="0" fontId="24" fillId="16" borderId="37" xfId="0" applyFont="1" applyFill="1" applyBorder="1" applyAlignment="1">
      <alignment horizontal="center" vertical="center" wrapText="1"/>
    </xf>
    <xf numFmtId="0" fontId="0" fillId="0" borderId="0" xfId="0" pivotButton="1"/>
    <xf numFmtId="0" fontId="0" fillId="0" borderId="0" xfId="0" applyAlignment="1">
      <alignment horizontal="left"/>
    </xf>
    <xf numFmtId="2" fontId="0" fillId="0" borderId="0" xfId="0" applyNumberFormat="1"/>
    <xf numFmtId="2" fontId="0" fillId="17" borderId="0" xfId="0" applyNumberFormat="1" applyFill="1"/>
    <xf numFmtId="0" fontId="0" fillId="18" borderId="0" xfId="0" applyFill="1"/>
    <xf numFmtId="2" fontId="0" fillId="18" borderId="0" xfId="0" applyNumberFormat="1" applyFill="1"/>
    <xf numFmtId="0" fontId="0" fillId="0" borderId="0" xfId="0" applyAlignment="1">
      <alignment horizontal="left" indent="1"/>
    </xf>
    <xf numFmtId="0" fontId="4" fillId="0" borderId="0" xfId="0" applyFont="1"/>
    <xf numFmtId="0" fontId="4" fillId="0" borderId="38" xfId="0" applyFont="1" applyBorder="1" applyAlignment="1">
      <alignment horizontal="left"/>
    </xf>
    <xf numFmtId="0" fontId="25" fillId="0" borderId="0" xfId="0" applyFont="1"/>
    <xf numFmtId="0" fontId="26" fillId="0" borderId="0" xfId="0" applyFont="1" applyAlignment="1">
      <alignment horizontal="center"/>
    </xf>
    <xf numFmtId="0" fontId="25" fillId="0" borderId="38" xfId="0" applyFont="1" applyBorder="1" applyAlignment="1">
      <alignment horizontal="left"/>
    </xf>
    <xf numFmtId="0" fontId="26" fillId="0" borderId="0" xfId="0" applyFont="1" applyAlignment="1">
      <alignment horizontal="center" vertical="center"/>
    </xf>
    <xf numFmtId="0" fontId="27" fillId="0" borderId="12" xfId="0" applyFont="1" applyBorder="1" applyAlignment="1">
      <alignment horizontal="center" vertical="center" wrapText="1"/>
    </xf>
    <xf numFmtId="0" fontId="27" fillId="3" borderId="12" xfId="0" applyFont="1" applyFill="1" applyBorder="1" applyAlignment="1">
      <alignment horizontal="center" vertical="center"/>
    </xf>
    <xf numFmtId="0" fontId="18" fillId="8" borderId="33" xfId="0" applyFont="1" applyFill="1" applyBorder="1" applyAlignment="1">
      <alignment horizontal="center" vertical="center" wrapText="1"/>
    </xf>
    <xf numFmtId="0" fontId="18" fillId="0" borderId="24" xfId="0" applyFont="1" applyBorder="1" applyAlignment="1">
      <alignment vertical="center" wrapText="1"/>
    </xf>
    <xf numFmtId="0" fontId="15" fillId="6" borderId="0" xfId="0" applyFont="1" applyFill="1" applyAlignment="1">
      <alignment wrapText="1"/>
    </xf>
    <xf numFmtId="0" fontId="28" fillId="8" borderId="0" xfId="0" applyFont="1" applyFill="1"/>
    <xf numFmtId="0" fontId="29" fillId="8" borderId="0" xfId="0" applyFont="1" applyFill="1"/>
    <xf numFmtId="0" fontId="30" fillId="0" borderId="0" xfId="0" applyFont="1" applyAlignment="1">
      <alignment horizontal="center" vertical="center" wrapText="1"/>
    </xf>
    <xf numFmtId="0" fontId="3" fillId="8" borderId="0" xfId="0" applyFont="1" applyFill="1"/>
    <xf numFmtId="0" fontId="2" fillId="0" borderId="0" xfId="0" applyFont="1" applyAlignment="1">
      <alignment horizontal="center" vertical="center"/>
    </xf>
    <xf numFmtId="44" fontId="0" fillId="0" borderId="0" xfId="1" applyFont="1" applyFill="1" applyBorder="1" applyAlignment="1">
      <alignment horizontal="center" vertical="center"/>
    </xf>
    <xf numFmtId="44" fontId="2" fillId="0" borderId="0" xfId="1" applyFont="1" applyFill="1" applyBorder="1" applyAlignment="1">
      <alignment horizontal="center" vertical="center"/>
    </xf>
    <xf numFmtId="0" fontId="29" fillId="0" borderId="0" xfId="0" applyFont="1"/>
    <xf numFmtId="0" fontId="31" fillId="0" borderId="21" xfId="0" applyFont="1" applyBorder="1" applyAlignment="1">
      <alignment vertical="center"/>
    </xf>
    <xf numFmtId="0" fontId="15" fillId="9" borderId="0" xfId="0" applyFont="1" applyFill="1" applyAlignment="1">
      <alignment horizontal="center"/>
    </xf>
    <xf numFmtId="0" fontId="19" fillId="9" borderId="34" xfId="0" applyFont="1" applyFill="1" applyBorder="1" applyAlignment="1">
      <alignment horizontal="center" vertical="center"/>
    </xf>
    <xf numFmtId="0" fontId="19" fillId="9" borderId="20" xfId="0" applyFont="1" applyFill="1" applyBorder="1" applyAlignment="1">
      <alignment horizontal="center" vertical="center"/>
    </xf>
    <xf numFmtId="0" fontId="19" fillId="9" borderId="35" xfId="0" applyFont="1" applyFill="1" applyBorder="1" applyAlignment="1">
      <alignment horizontal="center" vertical="center"/>
    </xf>
    <xf numFmtId="0" fontId="13" fillId="10" borderId="0" xfId="0" applyFont="1" applyFill="1" applyAlignment="1">
      <alignment horizontal="center" vertical="center" wrapText="1"/>
    </xf>
    <xf numFmtId="0" fontId="11" fillId="9" borderId="32" xfId="0" applyFont="1" applyFill="1" applyBorder="1" applyAlignment="1">
      <alignment horizontal="center" vertical="center" wrapText="1"/>
    </xf>
    <xf numFmtId="0" fontId="11" fillId="9" borderId="0" xfId="0" applyFont="1" applyFill="1" applyAlignment="1">
      <alignment horizontal="center" vertical="center" wrapText="1"/>
    </xf>
    <xf numFmtId="0" fontId="11" fillId="11" borderId="0" xfId="0" applyFont="1" applyFill="1" applyAlignment="1">
      <alignment horizontal="center" vertical="center" wrapText="1"/>
    </xf>
    <xf numFmtId="0" fontId="12" fillId="9" borderId="0" xfId="0" applyFont="1" applyFill="1" applyAlignment="1">
      <alignment horizontal="left" vertical="center"/>
    </xf>
    <xf numFmtId="0" fontId="14" fillId="9" borderId="0" xfId="0" applyFont="1" applyFill="1" applyAlignment="1">
      <alignment horizontal="center"/>
    </xf>
    <xf numFmtId="0" fontId="19" fillId="9" borderId="28" xfId="0" applyFont="1" applyFill="1" applyBorder="1" applyAlignment="1">
      <alignment horizontal="center" vertical="center"/>
    </xf>
    <xf numFmtId="0" fontId="13" fillId="10" borderId="20" xfId="0" applyFont="1" applyFill="1" applyBorder="1" applyAlignment="1">
      <alignment horizontal="center" vertical="center" wrapText="1"/>
    </xf>
    <xf numFmtId="0" fontId="11" fillId="9" borderId="20" xfId="0" applyFont="1" applyFill="1" applyBorder="1" applyAlignment="1">
      <alignment horizontal="center" vertical="center" wrapText="1"/>
    </xf>
    <xf numFmtId="0" fontId="7" fillId="0" borderId="0" xfId="0" applyFont="1" applyAlignment="1">
      <alignment horizontal="center"/>
    </xf>
    <xf numFmtId="0" fontId="17" fillId="9" borderId="28" xfId="0" applyFont="1" applyFill="1" applyBorder="1" applyAlignment="1">
      <alignment horizontal="center" vertical="center" wrapText="1"/>
    </xf>
    <xf numFmtId="0" fontId="17" fillId="9" borderId="21" xfId="0" applyFont="1" applyFill="1" applyBorder="1" applyAlignment="1">
      <alignment horizontal="center" vertical="center" wrapText="1"/>
    </xf>
    <xf numFmtId="0" fontId="7" fillId="9" borderId="0" xfId="0" applyFont="1" applyFill="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center"/>
    </xf>
  </cellXfs>
  <cellStyles count="3">
    <cellStyle name="Moneda" xfId="1" builtinId="4"/>
    <cellStyle name="Normal" xfId="0" builtinId="0"/>
    <cellStyle name="Porcentaje" xfId="2" builtinId="5"/>
  </cellStyles>
  <dxfs count="12">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603CE6"/>
      <color rgb="FF00FFE0"/>
      <color rgb="FFFFF300"/>
      <color rgb="FF4B45CB"/>
      <color rgb="FF4745A1"/>
      <color rgb="FF401ACC"/>
      <color rgb="FF4E36DE"/>
      <color rgb="FF2D2890"/>
      <color rgb="FFFF3B27"/>
      <color rgb="FF7D2F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s-MX" sz="1800" b="1"/>
              <a:t>Escala de</a:t>
            </a:r>
            <a:r>
              <a:rPr lang="es-MX" sz="1800" b="1" baseline="0"/>
              <a:t> c</a:t>
            </a:r>
            <a:r>
              <a:rPr lang="es-MX" sz="1800" b="1"/>
              <a:t>alificación ponderada de retos x dependencias</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Análisis!$A$59:$A$80</c:f>
              <c:strCache>
                <c:ptCount val="22"/>
                <c:pt idx="0">
                  <c:v>Secretaría General</c:v>
                </c:pt>
                <c:pt idx="1">
                  <c:v>DAGRD</c:v>
                </c:pt>
                <c:pt idx="2">
                  <c:v>Secretaría de Gestión Humana y Servicios a la Ciudadanía</c:v>
                </c:pt>
                <c:pt idx="3">
                  <c:v>Secretaría de Educación</c:v>
                </c:pt>
                <c:pt idx="4">
                  <c:v>Secretaría de la Juventud</c:v>
                </c:pt>
                <c:pt idx="5">
                  <c:v>Secretaría de Suministros y Servicios</c:v>
                </c:pt>
                <c:pt idx="6">
                  <c:v>Secretaría de Medio Ambiente</c:v>
                </c:pt>
                <c:pt idx="7">
                  <c:v>Secretaría de Evaluación y Control</c:v>
                </c:pt>
                <c:pt idx="8">
                  <c:v>Secretaría de Salud</c:v>
                </c:pt>
                <c:pt idx="9">
                  <c:v>Secretaría de innovación Digital</c:v>
                </c:pt>
                <c:pt idx="10">
                  <c:v>Secretaría de Participación ciudadana</c:v>
                </c:pt>
                <c:pt idx="11">
                  <c:v>Secretaría de las Mujeres</c:v>
                </c:pt>
                <c:pt idx="12">
                  <c:v>Secretaría de Inclusión Social, Familia y derechos Humanos </c:v>
                </c:pt>
                <c:pt idx="13">
                  <c:v>Secretaría de Movilidad</c:v>
                </c:pt>
                <c:pt idx="14">
                  <c:v>Secretaría de Gobierno y Gestión del Gabinete</c:v>
                </c:pt>
                <c:pt idx="15">
                  <c:v>Secretaría de Desarrollo Económico</c:v>
                </c:pt>
                <c:pt idx="16">
                  <c:v>Secretaría de Hacienda</c:v>
                </c:pt>
                <c:pt idx="17">
                  <c:v>Secretaría de la No-Violencia</c:v>
                </c:pt>
                <c:pt idx="18">
                  <c:v>Secretaría de Gestión y Control Territorial</c:v>
                </c:pt>
                <c:pt idx="19">
                  <c:v>Secretaría de Infraestructura Física</c:v>
                </c:pt>
                <c:pt idx="20">
                  <c:v>Secretaría de comunicaciones</c:v>
                </c:pt>
                <c:pt idx="21">
                  <c:v>Secretaría de Seguridad</c:v>
                </c:pt>
              </c:strCache>
            </c:strRef>
          </c:cat>
          <c:val>
            <c:numRef>
              <c:f>Análisis!$D$59:$D$80</c:f>
              <c:numCache>
                <c:formatCode>0.00</c:formatCode>
                <c:ptCount val="22"/>
                <c:pt idx="0">
                  <c:v>1.22</c:v>
                </c:pt>
                <c:pt idx="1">
                  <c:v>1.214</c:v>
                </c:pt>
                <c:pt idx="2">
                  <c:v>1.1637500000000001</c:v>
                </c:pt>
                <c:pt idx="3">
                  <c:v>1.1339999999999999</c:v>
                </c:pt>
                <c:pt idx="4">
                  <c:v>1.0862499999999999</c:v>
                </c:pt>
                <c:pt idx="5">
                  <c:v>1.0733333333333335</c:v>
                </c:pt>
                <c:pt idx="6">
                  <c:v>1.049705882352941</c:v>
                </c:pt>
                <c:pt idx="7">
                  <c:v>1.04375</c:v>
                </c:pt>
                <c:pt idx="8">
                  <c:v>1.04</c:v>
                </c:pt>
                <c:pt idx="9">
                  <c:v>1.0319354838709678</c:v>
                </c:pt>
                <c:pt idx="10">
                  <c:v>1.0266666666666668</c:v>
                </c:pt>
                <c:pt idx="11">
                  <c:v>1.01</c:v>
                </c:pt>
                <c:pt idx="12">
                  <c:v>0.98818181818181816</c:v>
                </c:pt>
                <c:pt idx="13">
                  <c:v>0.97074074074074068</c:v>
                </c:pt>
                <c:pt idx="14">
                  <c:v>0.94399999999999995</c:v>
                </c:pt>
                <c:pt idx="15">
                  <c:v>0.94299999999999995</c:v>
                </c:pt>
                <c:pt idx="16">
                  <c:v>0.91090909090909089</c:v>
                </c:pt>
                <c:pt idx="17">
                  <c:v>0.89499999999999991</c:v>
                </c:pt>
                <c:pt idx="18">
                  <c:v>0.84705882352941164</c:v>
                </c:pt>
                <c:pt idx="19">
                  <c:v>0</c:v>
                </c:pt>
                <c:pt idx="20">
                  <c:v>0</c:v>
                </c:pt>
                <c:pt idx="21">
                  <c:v>0</c:v>
                </c:pt>
              </c:numCache>
            </c:numRef>
          </c:val>
          <c:extLst>
            <c:ext xmlns:c16="http://schemas.microsoft.com/office/drawing/2014/chart" uri="{C3380CC4-5D6E-409C-BE32-E72D297353CC}">
              <c16:uniqueId val="{00000000-2DEE-C341-80FF-E380D58FA108}"/>
            </c:ext>
          </c:extLst>
        </c:ser>
        <c:dLbls>
          <c:showLegendKey val="0"/>
          <c:showVal val="0"/>
          <c:showCatName val="0"/>
          <c:showSerName val="0"/>
          <c:showPercent val="0"/>
          <c:showBubbleSize val="0"/>
        </c:dLbls>
        <c:gapWidth val="219"/>
        <c:overlap val="-27"/>
        <c:axId val="1261077663"/>
        <c:axId val="1232131743"/>
      </c:barChart>
      <c:catAx>
        <c:axId val="12610776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32131743"/>
        <c:crosses val="autoZero"/>
        <c:auto val="1"/>
        <c:lblAlgn val="ctr"/>
        <c:lblOffset val="100"/>
        <c:noMultiLvlLbl val="0"/>
      </c:catAx>
      <c:valAx>
        <c:axId val="12321317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6107766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_xlchart.v2.0</cx:f>
      </cx:strDim>
      <cx:numDim type="val">
        <cx:f>_xlchart.v2.1</cx:f>
      </cx:numDim>
    </cx:data>
  </cx:chartData>
  <cx:chart>
    <cx:title pos="t" align="ctr" overlay="0">
      <cx:tx>
        <cx:txData>
          <cx:v>Dependencias + 10 Retos</cx:v>
        </cx:txData>
      </cx:tx>
      <cx:txPr>
        <a:bodyPr spcFirstLastPara="1" vertOverflow="ellipsis" horzOverflow="overflow" wrap="square" lIns="0" tIns="0" rIns="0" bIns="0" anchor="ctr" anchorCtr="1"/>
        <a:lstStyle/>
        <a:p>
          <a:pPr algn="ctr" rtl="0">
            <a:defRPr sz="1800" b="1"/>
          </a:pPr>
          <a:r>
            <a:rPr lang="es-MX" sz="1800" b="1" i="0" u="none" strike="noStrike" baseline="0">
              <a:solidFill>
                <a:sysClr val="windowText" lastClr="000000">
                  <a:lumMod val="65000"/>
                  <a:lumOff val="35000"/>
                </a:sysClr>
              </a:solidFill>
              <a:latin typeface="Calibri" panose="020F0502020204030204"/>
            </a:rPr>
            <a:t>Dependencias + 10 Retos</a:t>
          </a:r>
        </a:p>
      </cx:txPr>
    </cx:title>
    <cx:plotArea>
      <cx:plotAreaRegion>
        <cx:series layoutId="funnel" uniqueId="{3E41EBE1-0248-2D49-BF1C-3FA16A21976C}">
          <cx:dataLabels>
            <cx:visibility seriesName="0" categoryName="0" value="1"/>
          </cx:dataLabels>
          <cx:dataId val="0"/>
        </cx:series>
      </cx:plotAreaRegion>
      <cx:axis id="0">
        <cx:catScaling gapWidth="0.0599999987"/>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microsoft.com/office/2014/relationships/chartEx" Target="../charts/chartEx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9525</xdr:rowOff>
    </xdr:from>
    <xdr:to>
      <xdr:col>2</xdr:col>
      <xdr:colOff>3448050</xdr:colOff>
      <xdr:row>9</xdr:row>
      <xdr:rowOff>9667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 y="9525"/>
          <a:ext cx="4867275" cy="1543192"/>
        </a:xfrm>
        <a:prstGeom prst="rect">
          <a:avLst/>
        </a:prstGeom>
      </xdr:spPr>
    </xdr:pic>
    <xdr:clientData/>
  </xdr:twoCellAnchor>
  <xdr:twoCellAnchor editAs="oneCell">
    <xdr:from>
      <xdr:col>13</xdr:col>
      <xdr:colOff>1021253</xdr:colOff>
      <xdr:row>0</xdr:row>
      <xdr:rowOff>9525</xdr:rowOff>
    </xdr:from>
    <xdr:to>
      <xdr:col>19</xdr:col>
      <xdr:colOff>697188</xdr:colOff>
      <xdr:row>9</xdr:row>
      <xdr:rowOff>4230</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822603" y="9525"/>
          <a:ext cx="6699035" cy="15377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819150</xdr:colOff>
      <xdr:row>32</xdr:row>
      <xdr:rowOff>63500</xdr:rowOff>
    </xdr:from>
    <xdr:to>
      <xdr:col>13</xdr:col>
      <xdr:colOff>774700</xdr:colOff>
      <xdr:row>55</xdr:row>
      <xdr:rowOff>165100</xdr:rowOff>
    </xdr:to>
    <mc:AlternateContent xmlns:mc="http://schemas.openxmlformats.org/markup-compatibility/2006">
      <mc:Choice xmlns:cx2="http://schemas.microsoft.com/office/drawing/2015/10/21/chartex" Requires="cx2">
        <xdr:graphicFrame macro="">
          <xdr:nvGraphicFramePr>
            <xdr:cNvPr id="2" name="Gráfico 1">
              <a:extLst>
                <a:ext uri="{FF2B5EF4-FFF2-40B4-BE49-F238E27FC236}">
                  <a16:creationId xmlns:a16="http://schemas.microsoft.com/office/drawing/2014/main" id="{9B9CC033-5BB9-D34B-BFB4-8F4605A11FC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7035800" y="6388100"/>
              <a:ext cx="7175500" cy="4768850"/>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4</xdr:col>
      <xdr:colOff>768350</xdr:colOff>
      <xdr:row>58</xdr:row>
      <xdr:rowOff>76200</xdr:rowOff>
    </xdr:from>
    <xdr:to>
      <xdr:col>13</xdr:col>
      <xdr:colOff>762000</xdr:colOff>
      <xdr:row>80</xdr:row>
      <xdr:rowOff>63500</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9181</xdr:colOff>
      <xdr:row>0</xdr:row>
      <xdr:rowOff>0</xdr:rowOff>
    </xdr:from>
    <xdr:to>
      <xdr:col>2</xdr:col>
      <xdr:colOff>3476209</xdr:colOff>
      <xdr:row>9</xdr:row>
      <xdr:rowOff>9180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81" y="0"/>
          <a:ext cx="4899588" cy="1586520"/>
        </a:xfrm>
        <a:prstGeom prst="rect">
          <a:avLst/>
        </a:prstGeom>
      </xdr:spPr>
    </xdr:pic>
    <xdr:clientData/>
  </xdr:twoCellAnchor>
  <xdr:twoCellAnchor editAs="oneCell">
    <xdr:from>
      <xdr:col>14</xdr:col>
      <xdr:colOff>13657</xdr:colOff>
      <xdr:row>0</xdr:row>
      <xdr:rowOff>9525</xdr:rowOff>
    </xdr:from>
    <xdr:to>
      <xdr:col>22</xdr:col>
      <xdr:colOff>843715</xdr:colOff>
      <xdr:row>8</xdr:row>
      <xdr:rowOff>167221</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862757" y="9525"/>
          <a:ext cx="6868908" cy="15292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9181</xdr:colOff>
      <xdr:row>0</xdr:row>
      <xdr:rowOff>0</xdr:rowOff>
    </xdr:from>
    <xdr:to>
      <xdr:col>2</xdr:col>
      <xdr:colOff>3476209</xdr:colOff>
      <xdr:row>9</xdr:row>
      <xdr:rowOff>9180</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2541" y="0"/>
          <a:ext cx="4891968" cy="1586520"/>
        </a:xfrm>
        <a:prstGeom prst="rect">
          <a:avLst/>
        </a:prstGeom>
      </xdr:spPr>
    </xdr:pic>
    <xdr:clientData/>
  </xdr:twoCellAnchor>
  <xdr:twoCellAnchor editAs="oneCell">
    <xdr:from>
      <xdr:col>13</xdr:col>
      <xdr:colOff>137482</xdr:colOff>
      <xdr:row>0</xdr:row>
      <xdr:rowOff>27887</xdr:rowOff>
    </xdr:from>
    <xdr:to>
      <xdr:col>21</xdr:col>
      <xdr:colOff>824665</xdr:colOff>
      <xdr:row>9</xdr:row>
      <xdr:rowOff>14133</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19782" y="27887"/>
          <a:ext cx="6868908" cy="1529296"/>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4553.650764120372" createdVersion="7" refreshedVersion="7" minRefreshableVersion="3" recordCount="251" xr:uid="{9E5D503F-C362-AA4A-81F7-5E8CD11C5577}">
  <cacheSource type="worksheet">
    <worksheetSource ref="B12:T263" sheet="Banco de Retos Dependencias"/>
  </cacheSource>
  <cacheFields count="19">
    <cacheField name="DEPENDENCIA" numFmtId="0">
      <sharedItems count="22">
        <s v="Secretaría de Movilidad"/>
        <s v="Secretaría de innovación Digital"/>
        <s v="Secretaría de Hacienda"/>
        <s v="Secretaría de Evaluación y Control"/>
        <s v="Secretaría de Medio Ambiente"/>
        <s v="Secretaría de Desarrollo Económico"/>
        <s v="Secretaría de Gestión Humana y Servicios a la Ciudadanía"/>
        <s v="Secretaría de Inclusión Social, Familia y derechos Humanos "/>
        <s v="Secretaría de Salud"/>
        <s v="DAGRD"/>
        <s v="Secretaría de Educación"/>
        <s v="Secretaría de la Juventud"/>
        <s v="Secretaría General"/>
        <s v="Secretaría de Suministros y Servicios"/>
        <s v="Secretaría de las Mujeres"/>
        <s v="Secretaría de Gobierno y Gestión del Gabinete"/>
        <s v="Secretaría de Gestión y Control Territorial"/>
        <s v="Secretaría de Participación ciudadana"/>
        <s v="Secretaría de la No-Violencia"/>
        <s v="Secretaría de Seguridad"/>
        <s v="Secretaría de Infraestructura Física"/>
        <s v="Secretaría de comunicaciones"/>
      </sharedItems>
    </cacheField>
    <cacheField name="PREGUNTA DESAFÍO" numFmtId="0">
      <sharedItems count="251" longText="1">
        <s v="¿Cómo fortalecer las ZER (Zonas de Estacionamiento Regulado) de la ciudad?"/>
        <s v="¿Cómo mejorar la conectividad en los corregimientos buscando impactar la calidad de vida de sus habitantes?"/>
        <s v="¿Cómo disminuir el uso de papel en la Alcaldía de Medellín?"/>
        <s v="¿Cómo generar información confiable de tráfico y movilidad, asegurando la operación de CITRA (Centro Integrado de Tráfico y Transporte)?"/>
        <s v="¿Cómo integrar toda la información del ciudadano y contribuyente en el municipio de Medellín, para facilitar su uso por parte de las entidades del estado, los ciudadanos y contribuyentes?"/>
        <s v="¿Cómo mejorar la conectividad en la ciudad de Medellín buscando impactar el sistema educativo, la gestión pública, el sector privado y en general la calidad de vida de sus ciudadanos?"/>
        <s v="¿Cómo identificar y acceder a los ciudadanos que son beneficiarios de subsidios o beneficios de la Alcaldía de Medellín para ampliar la cobertura de servicios sociales? "/>
        <s v="¿Cómo ofrecer información de valor en tiempo real de las condiciones del tráfico, opciones de movilización e información de equipamiento y regulaciones en las áreas de interés a los ciudadanos para favorecer las condiciones de movilidad?"/>
        <s v="¿Cómo reducir el fenómeno de isla de calor en la ciudad y de impermeabilizacion de los suelos?"/>
        <s v="¿Cómo integrar el portafolio de servicios de la SDE que permita la divulgación efectiva en Medellín y la sociedad en general?"/>
        <s v="¿Cómo integrar el formato de caracterización de ciudadanos y grupos de interés a las plataformas por las cuales se accede a trámites y servicios para poder caracterizar a la población con respecto al trámite o servicio solicitado?"/>
        <s v="¿Cómo mejorar el posicionamiento y el funcionamiento asociado a la plataforma de datos abiertos medata?"/>
        <s v="¿Cómo fortalecer los procesos de caracterización de los grupos poblacionales para optimizar la asignación de recursos y la focalización de la inversión?"/>
        <s v="¿Cómo podríamos difundir y posicionar los programas y proyectos de la Secretaría de Medio Ambiente ante la ciudadanía?"/>
        <s v="¿Cómo fortalecer la gestión integral de residuos sólidos a través de las tecnologías 4.0? "/>
        <s v="¿Cómo fortalecer los procesos de educación, capacitación y sensibilización dirigidos a adoptar buenas prácticas en manejo de Residuos Sólidos por parte de la ciudadanía?"/>
        <s v="¿Cómo mejorar los canales de comunición de la Secretaría de Salud con el Ciudadano?"/>
        <s v="¿Cómo incrementar la generación de empleos a través de la OPE?"/>
        <s v="¿Cómo implementar tecnologías que ayuden al Monitoreo Comunitario para el desarrollo de Sistemas de Alerta Temprana?"/>
        <s v="¿Cómo fortalecer la gestión de PQRSD por parte de la Administración Municipal para aumentar la satisfacción del ciudadano con el servicio y su respuesta?"/>
        <s v="¿Cómo podríamos incrementar el número de viajes en transporte público colectivo?"/>
        <s v="¿Cómo optimizar la sincronización de la red semafórica para disminuir tiempos en el viaje?"/>
        <s v="¿Cómo identificar y priorizar los ciudadanos y sus familias con necesidades y/o derechos vulnerados que requieren atención oportuna por parte de la administración con el fin de prevenir, mitigar o restablecer sus derechos y mejorar su calidad de vida?"/>
        <s v="¿Cómo generar alertas tempranas optimizando el acceso a la información de planes, programas y proyectos del municipio?"/>
        <s v="¿Cómo podríamos articular la información de PQRSD, insumo de expectativas de los grupos de interés y partes interesadas, a la gestión de los procesos y monitoreo de riesgos?"/>
        <s v="¿Cómo podríamos incrementar la conectividad y los equipos tecnológicos en los niños de las comunas donde por condiciones económicas no es posible que reciban educación virtual?"/>
        <s v="¿Cómo lograr que los diferentes procesos reporten las salidas no conformes teniendo en cuenta todos los criterios de calidad identificados para cada una de sus salidas y poder generar acciones?"/>
        <s v="¿Cómo disminuir la deserción de los jóvenes en los proyectos de la secretaría?"/>
        <s v="¿Cómo unificar las bases de datos de la Secretaría?"/>
        <s v="¿Cómo caracterizar los hallazgos, identificar responsables y evaluar las tendencias de mayor recurrencia en las auditorías internas del Municipio de Medellín?"/>
        <s v="¿Cómo agilizar el proceso de trabajo de la Subsecretaría de Prevención del Daño Antijurídico?"/>
        <s v="¿Cómo podríamos tener acceso a los conceptos y resoluciones de los Ministerios para apoyar la consulta de posiciones jurídicas?"/>
        <s v="¿Comó lograr una mejor divulgación de la protección y bienestar animal como un elemento estructural del desarrollo social y el mejoramiento de la convivencia?"/>
        <s v="¿Cómo construir una cultura del aseguramiento (afiliación, autocuidado, acceso oportuno) para lograr una gestión efectiva del riesgo? "/>
        <s v="¿Cómo mejorar la relación o comunicación con el contribuyente en nuestra ciudad para aumentar la cultura de pago? "/>
        <s v="¿Cómo transformar las conductas ciudadanas frente a la movilidad de los actores viales?"/>
        <s v="¿Cómo habilitar el ingreso a la plataforma requerida para atender las audencias virtuales que son parte fundamental del proceso de Defensa y Protección de lo Público?"/>
        <s v="¿Cómo podríamos mejorar el sistema de información jurídica del municipio de Medellín con el fin de fortalecer la administración de los procesos judiciales?"/>
        <s v="¿Cómo implementar acciones integrales de gestión del riesgo de desastres en edificaciones indispensables (hospitales), de atención a la comunidad (colegios y estaciones de bomberos) y propiedad horizontal?"/>
        <s v="¿Cómo facilitar los trámites y servicios de la secretaría de hacienda en el municipio de Medellín para acercar la administración al ciudadano facilitando el cobro y pago de tributos, obligaciones al contribuyente y la generación de información para la toma de decisiones?"/>
        <s v="¿Cómo articular los actores del ecosistema empresarial para promover el emprendimiento de ciudad en todas sus fases o etapas?"/>
        <s v="¿Cómo incrementar la eficiencia en la planeacion, prevención y ejecucion de las labores de mantenimientos en cauces de quebradas?"/>
        <s v="¿Cómo fomentar la herramienta de compras públicas innovadoras en la Alcaldía de Medellín?"/>
        <s v="¿Cómo evitar la perdida de espacio publico verde en Medellin?"/>
        <s v="¿Cómo consolidar el proceso de recuperación a emergencias en sus componentes de reconstrucción y rehabilitación para incrementar la resilencia en el territorio?"/>
        <s v="¿Cómo desarrollar un modelo del pago por Servicios Ambientales (PSA) de manera digital?"/>
        <s v="¿Cómo reducir los tiempos de respuesta en la atención de incidentes?"/>
        <s v="¿Cómo reducir las inconsistencias en los registros del SIMAT (Sistema integrado de Matrículas Estudiantil) para mejorar la calidad de los datos y tener una información confiable para la toma de desiciones?"/>
        <s v="¿Cómo recolectar información de mantenimiento de sedes y sus intervenciones en contratos de obra civil, eléctrica o mantenimiento de bienes ?"/>
        <s v="¿Cómo podríamos consolidar un repositorio integral de investigaciones e información relacionada con Biodiversidad y Ecosistemas Estrategicos, para interrelacionar avances y permitir compartir datos?"/>
        <s v="¿Cómo reducir la tasa de analfabetismo de las mujeres en edad extraescolar o de 15 años y más de la ciudad de Medellín?"/>
        <s v="¿Cómo disminuir los factores que inciden en la ocurrencia de muertes y lesionados por incidentes viales en la ciudad para obtener cero muertes y lesionados en las vías?"/>
        <s v="¿Cómo detectar e identificar a través de escaneo de redes e internet la comercialización de fauna silvestre, criaderos ilegales y maltrato animal? "/>
        <s v="¿Cómo podríamos hacer el inventario de arboles urbanos en Medellin?"/>
        <s v="¿Cómo potencializar el Sistema de Información y Conocimiento de Género como instrumento de medición de la Política pública para la igualdad de género de las mujeres urbanas y rurales del municipio de Medellín y como recurso estratégico para la toma de decisiones?"/>
        <s v="¿Cómo podríamos implementar el SIISMED - Sistema Informacion Integrado de Salud en Medellin?"/>
        <s v="¿Cómo desarrollar medidas estructurales y no estructurales para reducción del riesgo de desastres en el territorio?"/>
        <s v="¿Cómo podríamos reconocer e identificar todas las variables de genero, étnicas y poblacionales, para su analisis, implementacion, monitoreo y seguimiento en los diferentes programas y proyectos de la Secretaría de Salud?"/>
        <s v="¿Cómo podríamos fortalecer la participacion ciudadana para el cuidado de los arboles y las zonas verdes en la ciudad?"/>
        <s v="¿Cómo acelerar el proceso de implementación de los modulos de Proyectos y de Indicadores para facilitar la recolección y reporte de datos e indicadores?"/>
        <s v="¿Cómo garantizar el diligenciamiento de los registros pre-operacionales de los vehículos del parque automotor para mejorar su control?"/>
        <s v="¿Cómo mejorar la atención a la ciudadanía, por parte de los prestadores de servicios de transporte público? "/>
        <s v="¿Cómo digitalizar los procesos y trámites asociados a las detecciones electrónicas?"/>
        <s v="¿Cómo incentivar la mentalidad emprendedora de los estratos 1,2 y 3 en temas de transformación digital?"/>
        <s v="¿Cómo podríamos incentivar la cultura de la economía social y solidaria de los habitantes del Municipio de Medellín?"/>
        <s v="¿Cómo podríamos hacer la sustitucion de arboles urbanos enfermos y deteriorados en la ciudad con el fin de liberar espacio publico verde?"/>
        <s v="¿Cómo podriamos migrar la informacion de APH (Atención prehospitalaria), CEM (Centro de Emergencias Médicas) y CIGA (Centro Integrado de Gestión de acceso en Salud), con capacidad de almacenamiento en la nube, con el fin de obtener desarrollos, licencias y lenguajes propios de las plataformas del municipio?"/>
        <s v="¿Cómo podriamos sistematizar y automatizar los datos generados en las asesorias y asistencia tecnica sobre PAMEC y supervisión al acceso?"/>
        <s v="¿Cómo automatizar el registro y clasificación de las solicitudes realizadas a la SID para identificar de forma automatizada cuáles se asocian a qué proyecto o unidad para disminuir reprocesos o esfuerzos duplicados por recepción de una solicitud por diferentes fuentes?"/>
        <s v="¿Cómo incrementar el número de buses de TPC (transporte público colectivo) con RCC (Recaudo, control de flota y comunicaciones al usuario) en la ciudad, en al menos 1000 buses en la vigencia de la Administración Actual?"/>
        <s v="¿Cómo incrementar la capacidad y disponibilidad de a infraestructura tecnológica de la Alcaldía?"/>
        <s v="¿Cómo lograr un contactabilidad del 100% de los contribuyentes usando las bases de datos de la alcaldía de Medellín?"/>
        <s v="¿Cómo podríamos mejorar las comunicaciónes oficiales del Municipio?"/>
        <s v="¿Cómo obtener informacion en tiempo real de las intervenciones realizadas en un sector por parte de cada una de las dependencias?"/>
        <s v="¿Cómo mejorar la gestión de cupos en las Instituciones Educativas oficiales desde un enfoque diferencial?"/>
        <s v="¿Cómo incrementar la participanción de los jóvenes del municipio en la oferta institucional en un 50%  ?"/>
        <s v="¿Cómo usar la información de geolocalización, especies, razas, edad, sexo y otras características de los animales de compañía para generar acciones preventivas?"/>
        <s v="¿Cómo integrar los aplicativos de gestión de trámites para generar los informes de manera exacta y oportuna?"/>
        <s v="¿Cómo integrar las encuestas de medición de la satisfacción a las plataformas por las cuales los ciudadanos y grupos de valor acceden a trámites y servicios para poder medir el nivel de satisfacción con respecto al trámite o servicio y poder generar planes de mejora?"/>
        <s v="¿Cómo potencializar las diferentes instancias del SIGAM (Sistema de Gestión Ambiental Municipal)?"/>
        <s v="¿Cómo tener equipos de computo adecuados de acuerdo al cargo, para ejecutar de forma correcta las funciones asignadas?"/>
        <s v="¿Cómo incrementar el uso de las herramientas ofimaticas oficiales del municipio, en el ciclo PHVA de los programas y proyectos de la secretaría?"/>
        <s v="¿Cómo mejorar la infraestructura tecnológica de la Alcaldía de Medellín en función de facilitar el acceso a los funcionarios y contratistas?"/>
        <s v="¿Cómo podríamos lograr reducciones de GEI en el sector de la construcción y otros sectores para aportar a que Medellín sea una ciudad Carbono Neutro antes del 2050? "/>
        <s v="¿Cómo visibilizar la Secretaría de las Mujeres, y los servicios que ofrece a la ciudadanía, permitiendo que las mujeres hagan parte de los programas de manera libre y voluntaria?"/>
        <s v="¿Cómo podríamos lograr solucionar la problematica de las inundaciónes en la ciudad de Medellín en la epoca de lluvias asociado a  lo problemas de drenaje urbano?"/>
        <s v="¿Cómo lograr la corresponsabilidad de las distintas dependencias del orden municipal (secretarías y entes descentralizados) para el cumplimiento de los derechos de las mujeres según su misión orientadora?"/>
        <s v="¿Cómo incrementar la calidad de los datos que se generan en las diferentes dependencias de la entidad?"/>
        <s v="¿Cómo encontrar talento en CTI disponible para trabajar en el sector público?"/>
        <s v="¿Cómo podríamos reducir la cantidad de vehículos inmovilizados que se tiene en custodia?"/>
        <s v="¿Cómo mejorar la movilidad y el acceso a los servicios (SAP, NAS, entre otros) por parte de los servidores y contratistas que estén en teletrabajo o trabajo en casa para mejorar la eficiencia del trabajo y de los recursos?"/>
        <s v="¿Cómo unificar datos, documentos del ciudadano (tipo carpeta ciudadana) para agilizar trámites y que el ciudadano no esté entregando siempre la misma información?"/>
        <s v="¿Cómo proteger las finanzas de la administración municipal y de los habitantes del territorio en situaciones de emergencia o desastre?"/>
        <s v="¿Cómo mejorar la conexión inalámbrica en todas las sedes de la Alcaldía para permitir la conectividad de los usuarios en diferentes dispositivos?"/>
        <s v="¿Cómo podríamos crear una herramienta que permita detectar free riders o polizones en Política Pública en los procesos de auditoría interna?"/>
        <s v="¿Cómo atender oportunamente las quejas que llegan a la Secretaría de Sauld por incumplimiento de normas de restaurantes y sitios de comida callejera?"/>
        <s v="¿Cómo medir la apropiación de los servicios de TI de forma automatizada una vez el usuario haga uso de este?"/>
        <s v="¿Cómo eliminar las barreras de acceso de las mujeres a la oferta institucional?"/>
        <s v="¿Cómo garantizar la accesiblidad a la oferta de acciones, programas y proyectos a las mujeres en situación de discapacidad (invidentes, sordomudas y de movilidad reducida)?"/>
        <s v="¿Cómo reducir la deserción en los procesos de formación digital a menos de 20%?"/>
        <s v="¿Cómo reducir el primer consumo de SPA en un 20% en niños niñas y adolescentes?"/>
        <s v="¿Cómo garantizar la actualizacion de nuestra red hidrografica?"/>
        <s v="¿Cómo garantizar salud oral a las personas mayores a cargo del Municipio?"/>
        <s v="¿Cómo optimizar el almacenamiento de datos no estructurados para facilitar la busqueda y evitar la duplicidad de la información?"/>
        <s v="¿Cómo desarrollar un modelo de atención alimentaria integral para mitigar el hambre?"/>
        <s v="¿Cómo controlar y prevenir la problemática de invasiones y contrucciones ilegales en áreas de protección ambiental y en retiro de quebradas de la ciudad de Medellín?"/>
        <s v="¿Cómo recuperar las áreas de protección (ronda hídrica) para lograr su función de corredores ecológicos del municipio de Medellín?"/>
        <s v="¿Cómo mejorar la conectividad de los emprendedores y/o empresarios que apoyamos en la secretaría de Dllo Económico para reducir la brecha tecnológica que existe y garantizar mayor oportunidad para todo el municipio de Medellín?"/>
        <s v="¿Cómo disminuir la amenaza a las abejas y avispas en la ciudad de Medellín?"/>
        <s v="¿Cómo construir y aprovechar tableros de control para el mejoramiento de los procesos de compra de la Alcaldía de Medellín?"/>
        <s v="¿Cómo realizar procesos de censo de población de perros y gatos en estado de vulnerabilidad en Medellín?"/>
        <s v="¿Cómo generar nuevas estrategías que protejan la fauna doméstica y silvestre?"/>
        <s v="¿Cómo lograr impactar a través de la adopción del proyecto de renta básica a las mujeres rurales y urbanas en condiciones de pobreza y vulnerabilidad?"/>
        <s v="¿Cómo aumentar la articulación de pymes y mipymes con entidades internacionales que permitan generar más ventas?"/>
        <s v="¿Cómo acceder en tiempo real al # de visitantes que llegan a las escaleras eléctricas?"/>
        <s v="¿Cómo consolidar un sistema de comunicación con usuarios internos y externos para dar a conocer procesos y procedimientos de SID, que facilite el acceso a los servicios, y reduzca tiempos de atención?"/>
        <s v="¿Cómo generar un sistema de alertas tempranas para mitigar riesgos y tener la trazabilidad de la gestión documental de cara a las auditorías y rendición de cuentas ante los entes de control?"/>
        <s v="¿Cómo fortalecer la señalización de la malla vial en todos los puntos apuntandole a visión cero (ninguna muerte en la vía)?"/>
        <s v="¿Cómo podrían los ciudadanos vizualizar los puntos de parqueos de bicicletas?"/>
        <s v="¿Cómo fortalecer la articulación del sector productivo y el sector educativo para aumentar los niveles de inserción laboral?"/>
        <s v="¿Cómo reducir el tiempo de respuesta de atención en la línea 123 mujer?"/>
        <s v="¿Cómo reducir la brecha de informalidad e igualdad en el municipio de Medellín asociada a los venteros ambulantes?"/>
        <s v="¿Cómo mejorar el tiempo de respuesta en la atencion prehospitalaria?"/>
        <s v="¿Cómo implementar una herramienta para la auditoria de las cuentas médicas y el pago de servicios de la población pobre no afiliada?"/>
        <s v="¿Cómo articular las diferenets soluciones tecnológicas que tienen datos o proyectos similares o relacionados?"/>
        <s v="¿Cómo fortalecer la gestión de proyectos dentro de la Administración Municipal?"/>
        <s v="¿Cómo adquirir licencias de software asociados a la productividad de manera más ágil y rápida?"/>
        <s v="¿Cómo podemos reducir la desescolarización y la deserción de niños, niñas y jóvenes del Municipio?"/>
        <s v="¿Cómo podríamos simplificar y sistematizar los procesos de certificados y registros presupuestales en los procesos de contratación?"/>
        <s v="¿Cómo incrementar el conocimiento que la S. de la Juventud tiene de las juventudes que viven y habitan en Medellín?"/>
        <s v="¿Cómo optimizar el reporte de indicadores?"/>
        <s v="¿Cómo contar con un sistema de información para todos los indicadores de la Secretaría de Educación del Municipio?"/>
        <s v="¿Cómo podríamos automatizar los procedimientos de los trámites al interior de la entidad?"/>
        <s v="¿Cómo mejorar el sistema de Seguimiento al SAP para mejorar el control de la contratación de la Alcaldía de Medellín?"/>
        <s v="¿Cómo integrar las bases de datos para que permitan la consulta más rápida y agilizar los procesos de defensa y prevención de la dependencia?"/>
        <s v="¿Cómo podríamos integrar los sistemas de Información de la SMA con los demas sistemas de información de dependecias con las cuales interactuamos de manera estratégica?"/>
        <s v="¿Cómo aumentar en la población procesos educativos sobre otros tipos de violencia basada en género, como la violencia económica, psicológica, obstétrica, etc.?"/>
        <s v="¿Cómo mejorar los canales de atención a las mujeres de la ciudad?"/>
        <s v="¿Cómo podríamos reducir la evasión de impuestos?"/>
        <s v="¿Cómo mejorar los niveles de seguridad alimentaria en la ciudad de medellín?"/>
        <s v="¿Cómo incrementar la percepción de seguridad, protección y goce de derechos en las juventudes de Medellín?"/>
        <s v="¿Cómo incrementar el número de vehículos eléctricos en TPC, a través de la renovación vehícular a movilidad eléctrica?"/>
        <s v="¿Cómo mejorar los procesos de transferencia de conocimiento en las dependencias para facilitar la continuidad de las iniciativas y el logro de los objetivos?"/>
        <s v="¿Cómo podríamos mejorar el acceso a los servicios de salud mental?"/>
        <s v="¿Cómo disminuir los Gases de efecto Invernadero (GEI) producidos por el parque automotor de la Alcaldía de Medellín por medio de Compensación?"/>
        <s v="¿Cómo visualizar la información generada por las diferentes dependencias de manera ágil y oportuna para facilitar la interacción entre actores internos y externos y proponer soluciones?"/>
        <s v="¿Cómo recolectar información, desde los sectores de desarrollo administrativo, de una manera estandarizada que habilite el análisis de datos para la toma de decisiones?"/>
        <s v="¿Cómo generar procesos de articulación con otras entidades para fortalecer la política de la gestión estratégica del Ciclo de vida del agua?"/>
        <s v="¿Cómo podemos reducir el porcentaje de hechos vandálicos en la red semafórica en un 90%?"/>
        <s v="¿Cómo incrementar la participación de la SID en el proceso de implementación de soluciones tecnológicas al interior de las dependencias de la Alcaldía de Medellín?"/>
        <s v="¿Cómo podríamos centralizar la información del ciudadano en una plataforma para todos los temas de la secretaría y lograr mejorar su atención?"/>
        <s v="¿Cómo gestionar recursos (públicos, privados y de cooperación internacional) para promover y visibilizar las iniciativas locales de construcción de paz de las mujeres urbanas y rurales de Medellín?"/>
        <s v="¿Cómo disminuir el reporte de PQRS implementando herramientas tecnológicas efectivas de respuesta?"/>
        <s v="¿Cómo desarrollar un modelo de atención domiciliaria para tomar el 100% de las muestras de laboratorio en los centros de protección?"/>
        <s v="¿Cómo mejorar la seguridad del usuario en los centros de protección?"/>
        <s v="¿Cómo fortalecer la gestión del conocimiento del área de las TIC al interior de las dependencias del municipio, para facilitar y optimizar la gestión y uso de las herramientas tecnológicas?"/>
        <s v="¿Cómo incrementar el acceso de los usuarios (cliente) a la banca de créditos del Banco de las Oportunidades?"/>
        <s v="¿Cómo podríamos dar mayor visibilidad y acogida a los CVS (Centros del Valle del Software) en la ciudadanía que generen una cultura innovadora?"/>
        <s v="¿Cómo mejorar y aumentar la eficiencia los procesos de bienestar animal como: adopciones exitosas, control de natalidad, cuidado responsable de animales de compañia, conservación de fauna urbana y silvestre?"/>
        <s v="¿Cómo lograr desde la institucionalidad que se valore la vida de los jóvenes de nuestra ciudad?"/>
        <s v="¿Cómo incrementar los viajes en bicileta al 4%?"/>
        <s v="¿Cómo mejorar la articulación de todas las dependencais desde la Gestión del Gabinete?"/>
        <s v="¿Cómo acceder y aprovechar los resultados de las encuestas que se hacen desde el gobierno, para obtener la información diferencial con enfoque de género y derechos que dan cuenta de la situación de las mujeres urbanas y rurales de Medellín?"/>
        <s v="¿Cómo dar cumplimiento a la ley de cuotas para garantizar la igualdad de oportunidades de las mujeres, aumentar la igualdad y participacíón decisiva en los cargos y puestos de decisión, tanto en los partidos o movimientos políticos como en las diferentes instancias de las instituciones públicas?"/>
        <s v="¿Cómo gestionar el tiempo de los servidores públicos para que se puedan atender con oportunidad los retos de la Alcaldía?"/>
        <s v="¿Cómo prevenir las violencias basadas en genero?"/>
        <s v="¿Cómo identificar los componentes de las sustancias ilegales que consumen los jóvenes del municipio de Medellín con el fin de determinar el factor de riesgo para la salud y desincentivar el consumo problemático?"/>
        <s v="¿Cómo estructurar las intervenciones a la población para ajustarlas a las necesidades particulares de cada una?"/>
        <s v="¿Cómo incrementar en un 40% la cantidad de teletrabajadores de forma oficial?"/>
        <s v="¿Cómo garantizar a las mujeres privadas de la libertad en Medellín el derecho a la salud e higiene menstrual?"/>
        <s v="¿Cómo conocer las ideas de los ciudadanos para mejora en los procesos y servicios de la Alcaldía de Medellín?"/>
        <s v="¿Cómo fortalecer la articulación entre entidades públicas, privadas, cívicas en pro del desarrollo de Medellín?"/>
        <s v="¿Cómo agilizar el ingreso y retiro de bienes de las sedes de la Administración Municipal?"/>
        <s v="¿Cómo generar consciencia a la ciudadanía en ataques cibernéticos que llegan por email o suplantación web, evitando fallos en sus computadores o robos de datos?"/>
        <s v="¿Cómo facilitar la generación de iniciativas de base comunitaria y turismo creativo en la ciudad de medellín con el fin de diversificar la oferta y generar desarrollo económico?"/>
        <s v="¿Cómo disminuir en las mujeres rurales y urbanas en condiciones de pobreza y vulnerabilidad el trabajo doméstico y del cuidado no remunerado con la implementación de centros comunitarios de lavado en los sectores de las comunas de Medellín que estén con el índice de calidad de vida más bajo?"/>
        <s v="¿Cómo podríamos generar en los servidores mayor cultura de autocontrol?"/>
        <s v="¿Cómo generar nuevos ingresos para las familias afectadas por el covid?"/>
        <s v="¿Cómo llegar a toda la población vulnerable de las mujeres con la oferta institucional?"/>
        <s v="¿Cómo cambiar la percepción de inseguridad de los viajes en bicicleta en la ciudad?"/>
        <s v="¿Cómo incrementar la confianza de las mujeres para caminar y habitar el espacio público?"/>
        <s v="¿Cómo podríamos incrementar el recaudo en los estratos más bajos de la ciudad?"/>
        <s v="¿Cómo podríamos lograr una articulación efectiva entre las dependencias que hacen educación ambiental para optimizar recursos e impactos?"/>
        <s v="¿Cómo fortalecer el uso y apropiación del sistema Ambiental de Medellín - SIAMED-?"/>
        <s v="¿Cómo podríamos evitar las invaciones en los retiros de quebradas de la ciudad?"/>
        <s v="¿Cómo planificar el viaje en bicicleta en la ciudad con un mapa de facil acceso?"/>
        <s v="¿Cómo mejorar la conectividad interna de la Alcaldía para el mejoramiento contínuo de procesos?"/>
        <s v="¿Cómo generar un tablero en torno al pago de impuestos con los siguientes campos:comuna, barrio, estrato, profesión, edad, actividad económica,etc?"/>
        <s v="¿Cómo sistematizar el proceso de conciliación de cuentas?"/>
        <s v="¿Cómo conocer la trazabilidad del turista en el destino Medellín para plantear acciones adecuadas desde el sector?"/>
        <s v="¿Cómo mejorar la comunicación de las estrategias de trabajo de las directivas con todo el personal de la subsecretaría para trabajar articuladamente y aunar esfuerzos?"/>
        <s v="¿Cómo optimizar el procesos de compra de adquisición de tecnología?"/>
        <s v="¿Cómo cambiar los comportamientos que generan riesgo en la vía por parte de los conductores, para reducir la incidentalidad, lesiones y muertes donde esté implicado este actor vial?"/>
        <s v="¿Cómo podriamos realizar el proceso de Seguimiento, Reporte y Verificación de las acciones establecidas en el PAC (Plan de Acción Climático)?"/>
        <s v="¿Cómo articular secretarías, recursos y proyectos intersectoriales, para fortalecer la educación vial?"/>
        <s v="¿Cómo reducir los casos de violencia intrafamiliar presentados en la ciudad de medellín?"/>
        <s v="¿Cómo hacer gestión sobre los resultados de los proyectos para optimizar el tiempo del recurso humano que se dedica a realizar seguimientos o enviar información por múltiples canales?"/>
        <s v="¿Cómo incrementar los intercambios de idiomas en la ciudad generando espacios digitales o presenciales que aumenten el nivel  de bilinguismo?"/>
        <s v="¿Cómo podríamos identificar y valorar los activos y arrendamientos (Propiedad, planta y equipos) para segmentarlos y definir por grupos bajo qué modalidad están en poder de terceros?"/>
        <s v="¿Cómo tener una comunicación abierta con la ciudadanía sobre avances de los proyectos?"/>
        <s v="¿Cómo articular y reformar normas nacionales para que estén acorde a las políticas trazadas por la ciudad para favorecer la movilidad activa?"/>
        <s v="¿Cómo diseñar un proceso de arquitectura empresarial, que articule a todas las dependencias y equipos de innovación digital para llevar a cabo los proyectos e iniciativas?"/>
        <s v="¿Cómo incrementar el acceso a la conectividad desde su hogar a las poblaciones vulnerables?"/>
        <s v="¿Cómo concientizar efectivamente a las personas de la importancia de realizar construcciones legales?"/>
        <s v="¿Cómo hacer para que las zonas verdes o areas de conservación ambiental se mantegan y la ciudad pueda desarrollarse de una manera equilibrada?"/>
        <s v="¿Cómo agilizar el proceso de registro en Data Maestra de interlocutores responsables de pago de obligaciones urbanísticas?"/>
        <s v="¿Cómo unificar la información de licencias de todos los componentes que maneja la Subsecretaría de Control Urbanístico?"/>
        <s v="¿Cómo acercar a la ciudadanía, con la Secretaría, de tal modo que se puedan verificar en línea los estados de los tramites?"/>
        <s v="¿Cómo puede la ciudadanía saber si algún proyecto inmobiliario sí cuenta con los permisos necesarios y no es una estafa?"/>
        <s v="¿Cómo corregir la clasificacion que las empresas prestadoras del servicio público de aseo hacen de los suscriptores no residenciales del municipio de Medellin, de tal forma que se logre un aumento de las contribuciones solidarias y una disminucion de los aportes municipales?"/>
        <s v="¿Cómo mejorar los tiempos de gestion de los procesos contractuales del municipio de Medellin, de tal forma que se logre cumplir con le principio de anualidad?"/>
        <s v="¿Cómo disminuir el número de peticiones, quejas y reclamos atendidos inoportunamente en la Subsecretaria de Servicios Públicos, para cumplir con los terminos establecidos en la Ley?"/>
        <s v="¿Cómo mejorar las gestiones prediales que debe hacer la Subsecretaria de Servicios Públicos para la ejeucion de obras de agua potable y saneamiento basico, para ejecutar los recursos asignados en el presupuesto en la vigencia?"/>
        <s v="¿Cómo asegurar la prestacion de los servicios públicos de acueducto y alcantarillado de los inmuebles construidos legalmente, sin incentivar la urbanización ilegal en la ciudad?"/>
        <s v="¿Cómo aumentar las alertas de los posibles cambios de uso en un predio en la ciudad de Medellín, con el cruce de información de prestadores de servicio Públicos y los datos de infracciones o licencias de construcción que posee Control urbanístico?"/>
        <s v="¿Cómo aumentar las investigaciones de mercado a través del análisis del valor del suelo y el valor de las propiedades para conocer la dinámica urbana de la ciudad en menos tiempo?"/>
        <s v="¿Cómo disminuir la brecha en la prestación de servicios identificando en el menor tiempo las unidades habitacionales de la ciudad sin servicio de acueducto, alcantarillado, aseo o gas?"/>
        <s v="¿Cómo disminuir el tiempo de respuesta al ciudadano en la emisión de información catastral?"/>
        <s v="¿Cómo podríamos mejorar el tiempo de producción de informes en la Secretaría para toma de decisiones?"/>
        <s v="¿Cómo implementar una herramienta pedagógica para los usuarios de las escuelas de participación ciudadana que garantice un manejo autónomo al municipio de Medellín?"/>
        <s v="¿Cómo contar con una herramienta para la captura de información y seguimiento a los proyectos formativos que realiza la secretaría?"/>
        <s v="¿Cómo implementar un sistema donde los requerimientos solicitados por la ciudadanía lleguen directamente a la secretaría que corresponda?"/>
        <s v="¿Cómo fortalecer los ejercicios de rendición de cuentas de la JAC en la ciudad?"/>
        <s v="¿Cómo fomentar la participación de nuevas personas en los escenarios de la secretaría?"/>
        <s v="¿Cómo fortalecer el control social en la función de inspección y vigilancia a la gestión pública por parte de la ciudadanía?"/>
        <s v="¿Cómo crear herramientas que permitan ampliar el acceso y dar seguimiento a la implementacion de las diferentes rutas de atencion del proyecto de implementacion de estrategias de reincorporacion social y economica?"/>
        <s v="¿Cómo generar un sistema que permita dar cuenta de la informacion creada y adquirida durante el proceso de implementacion de las estrategias de reincorporacion economica y social?"/>
        <s v="¿Cómo implementar una plataforma que permita acceder a la informacion relacionada con el CEPAR (Centro de Formación para la Paz y la Reconciliación)?"/>
        <s v="¿Cómo acceder a la información relevante en otras dependencias y secretarías?"/>
        <s v="¿Cómo crear una plataforma de Datos Abiertos alrededor de los temas de análisis, investigación y acciones sobre la No-Violencia? "/>
        <s v="¿Cómo generar un modelo predictivo de comportamiento social en articulación con los sistemas de predictiva del delito de la Secretaría de Seguridad y Convivencia?"/>
        <s v="¿Cómo implementar un programa de georreferenciación para realizar análisis socioespaciales teniendo como fuente los datos de los sistemas de información pública en cuanto a rangos etáreos, datos históricos, personas que reciben ofertas, problemáticas sociales, económicas, datos a nivel nacional y local sobre prestación de servicios públicos, etc?"/>
        <s v="¿Cómo hacer uso de herramientas que den seguimiento a la creacion e implementacion de proyectos TOAR (Trabajos, obras y actividades con contenido restaurador-reparador)?"/>
        <s v="¿Cómo lograr la articulación del SISBEN IV con el sistema de información del equipo de víctimas?"/>
        <s v="¿Cómo integrar todos los sistemas de información en el marco de un único aplicativo, para la integralidad y la generación de datos para la toma de decisiones?"/>
        <s v="¿Cómo prevenir el robo de cable de cobre de la red semafórica de la ciudad de Medellín?"/>
        <s v="¿Como mejorar la movilidad en la ciudad? / ¿Cómo disminuir la congestión vehicular de la ciudad de Medellín?"/>
        <s v="¿Cuál sería un modelo de negocio pertinente, funcional y rentable para los recolectores de residuos sólidos de construcción de la ciudad de Medellín?"/>
        <s v="Robos restaurantes"/>
        <s v="¿Cómo medir el peso y talle de los niños a través de tecnología 4.0?"/>
        <s v="¿Cómo identificar disposiciónes de basura inapropiados en el territorio mediante el uso de tecnologías 4.0?"/>
        <s v="¿Cómo lograr que las Zonas Verdes perduren en el tiempo con una baja inversión en mantenimientos y resiembra?"/>
        <s v="¿Cómo evitar que las Zonas Verdes se conviertan en lugares de disposición de residuos sólidos, a través de la tecnología?"/>
        <s v="¿Cómo gestionar eficientemente la poda de las Zonas Verdes de la Ciudad usando tecnologías 4,0?"/>
        <s v="¿Cómo capturar datos de las Zonas Verdes de la Ciudad para optimizar su mantenimiento?"/>
        <s v="¿Cómo modernizar el trámite de propiedad horizontal de la Subsecretaría de gobierno local de la Secretaría de Seguridad y Convivencia?"/>
        <s v="¿Cómo reportar el tiempo real de las ocupaciones irregulares (invasiones) en el Municipio de Medellín?"/>
        <s v="¿Cómo implementar soluciones digitales en la captura de información para los animales de compañía?"/>
        <s v="¿Cómo generar una herramienta/solución que mejore el servicio al ciudadano que va a efectuar acuerdos de pago para el impuesto predial?"/>
        <s v="¿Cómo generar estrategias de intervención para sensibilizar y estimular las buenas prácticas de generación, separación y depósito de los residuos sólidos en la fuente en la Alcaldía de Medellín?"/>
        <s v="¿Cómo actualizar y articular los diferentes sistemas de información para poder tomar decisiones más contextualizadas?"/>
      </sharedItems>
    </cacheField>
    <cacheField name="DD" numFmtId="0">
      <sharedItems containsString="0" containsBlank="1" containsNumber="1" containsInteger="1" minValue="1" maxValue="1"/>
    </cacheField>
    <cacheField name="ST" numFmtId="0">
      <sharedItems containsString="0" containsBlank="1" containsNumber="1" containsInteger="1" minValue="0" maxValue="1"/>
    </cacheField>
    <cacheField name="AP" numFmtId="0">
      <sharedItems containsString="0" containsBlank="1" containsNumber="1" containsInteger="1" minValue="1" maxValue="1"/>
    </cacheField>
    <cacheField name="RD" numFmtId="0">
      <sharedItems containsString="0" containsBlank="1" containsNumber="1" containsInteger="1" minValue="1" maxValue="1"/>
    </cacheField>
    <cacheField name="RP" numFmtId="0">
      <sharedItems containsString="0" containsBlank="1" containsNumber="1" containsInteger="1" minValue="1" maxValue="3"/>
    </cacheField>
    <cacheField name="CE" numFmtId="0">
      <sharedItems containsString="0" containsBlank="1" containsNumber="1" containsInteger="1" minValue="1" maxValue="1"/>
    </cacheField>
    <cacheField name="NPI" numFmtId="0">
      <sharedItems containsString="0" containsBlank="1" containsNumber="1" containsInteger="1" minValue="1" maxValue="3"/>
    </cacheField>
    <cacheField name="PID" numFmtId="0">
      <sharedItems containsString="0" containsBlank="1" containsNumber="1" containsInteger="1" minValue="1" maxValue="3"/>
    </cacheField>
    <cacheField name="PON" numFmtId="0">
      <sharedItems containsSemiMixedTypes="0" containsString="0" containsNumber="1" minValue="0" maxValue="1.6"/>
    </cacheField>
    <cacheField name="Innovación Abierta / Cerrada" numFmtId="0">
      <sharedItems/>
    </cacheField>
    <cacheField name="Categoría de Inn. Cerrada" numFmtId="0">
      <sharedItems/>
    </cacheField>
    <cacheField name="Usuario a impactar" numFmtId="0">
      <sharedItems containsBlank="1"/>
    </cacheField>
    <cacheField name="Agrupaciones retos similares - Clusters" numFmtId="0">
      <sharedItems containsBlank="1"/>
    </cacheField>
    <cacheField name="Dimensión de Ciudad Inteligente" numFmtId="0">
      <sharedItems containsBlank="1"/>
    </cacheField>
    <cacheField name="SOLUCIONABLE FIWARE" numFmtId="0">
      <sharedItems count="52">
        <s v="Smart parking/despliegue verticales"/>
        <s v="x"/>
        <s v="Integración datos/plataforma existentes"/>
        <s v="Ciudadano 360"/>
        <s v="Integración SIATA/Despliegue vertical medio ambiente"/>
        <s v="x PMU"/>
        <s v="Manejo inteliigente de residuos/generación de rutas inteligentes"/>
        <s v="Integración con información histórica de DAGREDy generación de predicciones"/>
        <s v="Vertical movilidad para la plataforma fiware"/>
        <s v="Vertical movilidad para la plataforma fiware/integración con lo que exista hoy"/>
        <s v="A través de tableros de visualización"/>
        <s v="Sensórica en edificaciones importantes"/>
        <s v="Agregar sensores monitoreo cauces/prevenir inundaciones"/>
        <s v="Fiware insumo para el tero"/>
        <s v="Sensórica medir calidad en infraestructura"/>
        <s v="Cruzar datos existentes + predicciones"/>
        <s v="Si hay histórico se puede conectar"/>
        <s v="integración de históricos y predicciones - deslizamiento, inundaciones, etc."/>
        <s v="Podría conectyarse con los computadores de los autos y conectar esa info con la plataforma"/>
        <s v="Información para llegar a esta meta - Sensores detecten cantidad de buses en ciertas zonas"/>
        <s v="Sensores móviles"/>
        <s v="Mirar qué información capturan los chips de los animales de la perla"/>
        <s v="Integrar plataforma data"/>
        <s v="Conectarlo con afluencia de personas/entrada automática"/>
        <s v="Sí - sensórica en los proyectos"/>
        <s v="Sí - Ssensórica lluvia e inundaciones"/>
        <s v="Medir afluencia de personas"/>
        <s v="Sensórica al área específica"/>
        <s v="Vertical medioambiental"/>
        <s v="Captura info chips"/>
        <s v="Sensores medición/identificación y estado fauna"/>
        <s v="Conteo personas"/>
        <s v="Podríamos ser insumo para la señalización"/>
        <s v="Sí - sensórica en los paqueaderos de bicicletas/ocupación"/>
        <s v="Sensores de GEI"/>
        <s v="Sensores ciclo de agua"/>
        <s v="Cámaras con IA"/>
        <s v="Sí pero este tiene enfoque muy diferente"/>
        <s v="Sensores/vigilancia con IA"/>
        <s v="Agregar sensores en bosque para temas de contaminación"/>
        <s v="Revisar traducción de sonsórica"/>
        <s v="Vertical alfuencia de personas-detección de turistas-portal cautivo"/>
        <s v="Sensórica en cuencas"/>
        <s v="mapear tráfico de bicicletas"/>
        <s v="Autopista digital"/>
        <s v="Sensores identificación personas en puntos turisticos"/>
        <s v="Tableros y sensores de velocidad y otros"/>
        <s v="Sensórica/sonico/tono/cámaras en los hogares"/>
        <s v="Vertical medio ambiente"/>
        <s v="Sensórica/cámaras conectadas con datos y generación de predicciones"/>
        <s v="Sensórica en la infraestructura de cableado"/>
        <s v="Sensórica identificación"/>
      </sharedItems>
    </cacheField>
    <cacheField name="SOLUCIONABLE DATA" numFmtId="0">
      <sharedItems count="21">
        <s v="x"/>
        <s v="Red Neutra Fase 2"/>
        <s v="Ciudadano 360"/>
        <s v="Citra - Koreanos"/>
        <s v="Smart city - Fiware"/>
        <s v="Caracterización del ciudadano"/>
        <s v="Ana Ortiz - P.E."/>
        <s v="Puede aplicar"/>
        <s v="Puede aplicar - Beneficios"/>
        <s v="S.I."/>
        <s v="Futuro"/>
        <s v="S.I. Carpeta ciudadana - Ciudadano 360"/>
        <s v="Lago de Datos"/>
        <s v="Mesa especifica, y uno de sus pedacitos es desnutricion infantil"/>
        <s v="Area de Datos"/>
        <s v="Ya se esta trabajando con Ana Ortiz de P.E."/>
        <s v="Existe mesa de educacion y ya se trabajo en partes"/>
        <s v="Equipo Datos"/>
        <s v="Existe una mesa y un pedacito es Desnutrición infantil"/>
        <s v="PMU"/>
        <s v="Banco de las oportunidades"/>
      </sharedItems>
    </cacheField>
    <cacheField name="ODS -Objetivos de Desarrollo Sostenibl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1">
  <r>
    <x v="0"/>
    <x v="0"/>
    <n v="1"/>
    <n v="1"/>
    <n v="1"/>
    <n v="1"/>
    <n v="3"/>
    <n v="1"/>
    <n v="2"/>
    <n v="3"/>
    <n v="1.6"/>
    <s v="Ambas"/>
    <s v="Desarrollo de Software "/>
    <s v="Externo"/>
    <s v="N/A"/>
    <s v="Gobernanza"/>
    <x v="0"/>
    <x v="0"/>
    <s v="Ciudades y comunidades sostenibles "/>
  </r>
  <r>
    <x v="1"/>
    <x v="1"/>
    <n v="1"/>
    <n v="1"/>
    <n v="1"/>
    <m/>
    <n v="3"/>
    <n v="1"/>
    <n v="3"/>
    <n v="3"/>
    <n v="1.5999999999999999"/>
    <s v="Abierta"/>
    <s v="Desarrollo de Software "/>
    <s v="Externo"/>
    <s v="N/A"/>
    <s v="Calidad de vida"/>
    <x v="1"/>
    <x v="1"/>
    <s v="Industria, innovación e infraestructuras"/>
  </r>
  <r>
    <x v="1"/>
    <x v="2"/>
    <n v="1"/>
    <n v="1"/>
    <n v="1"/>
    <m/>
    <n v="3"/>
    <n v="1"/>
    <n v="2"/>
    <n v="3"/>
    <n v="1.5"/>
    <s v="Ambas"/>
    <s v="Desarrollo de Software "/>
    <s v="Interno"/>
    <s v="N/A"/>
    <s v="Gobernanza"/>
    <x v="1"/>
    <x v="0"/>
    <s v="Producción y consumo responsables "/>
  </r>
  <r>
    <x v="0"/>
    <x v="3"/>
    <n v="1"/>
    <n v="1"/>
    <n v="1"/>
    <m/>
    <n v="3"/>
    <n v="1"/>
    <n v="3"/>
    <n v="2"/>
    <n v="1.45"/>
    <s v="Cerrada"/>
    <s v="Datos"/>
    <s v="Interno"/>
    <s v="N/A"/>
    <s v="Calidad de vida"/>
    <x v="2"/>
    <x v="0"/>
    <s v="Ciudades y comunidades sostenibles "/>
  </r>
  <r>
    <x v="2"/>
    <x v="4"/>
    <n v="1"/>
    <n v="1"/>
    <n v="1"/>
    <n v="1"/>
    <n v="2"/>
    <n v="1"/>
    <n v="3"/>
    <n v="2"/>
    <n v="1.45"/>
    <s v="Ambas"/>
    <s v="Datos"/>
    <s v="Mixto"/>
    <s v="Ciudadano 360"/>
    <s v="Gobernanza"/>
    <x v="3"/>
    <x v="2"/>
    <m/>
  </r>
  <r>
    <x v="1"/>
    <x v="5"/>
    <n v="1"/>
    <n v="1"/>
    <n v="1"/>
    <n v="1"/>
    <n v="2"/>
    <n v="1"/>
    <n v="3"/>
    <n v="2"/>
    <n v="1.45"/>
    <s v="Abierta"/>
    <s v="N/A"/>
    <s v="N/A"/>
    <s v="Conectividad"/>
    <s v="Calidad de vida"/>
    <x v="1"/>
    <x v="1"/>
    <s v="Industria, innovación e infraestructuras"/>
  </r>
  <r>
    <x v="3"/>
    <x v="6"/>
    <n v="1"/>
    <n v="1"/>
    <n v="1"/>
    <n v="1"/>
    <n v="2"/>
    <n v="1"/>
    <n v="3"/>
    <n v="2"/>
    <n v="1.45"/>
    <s v="Cerrada"/>
    <s v="Desarrollo de Software "/>
    <s v="Externo"/>
    <s v="Ciudadano 360"/>
    <s v="Gobernanza"/>
    <x v="1"/>
    <x v="0"/>
    <s v="Reducción de las desigualdades "/>
  </r>
  <r>
    <x v="0"/>
    <x v="7"/>
    <n v="1"/>
    <n v="1"/>
    <n v="1"/>
    <n v="1"/>
    <n v="3"/>
    <n v="1"/>
    <n v="3"/>
    <n v="1"/>
    <n v="1.4"/>
    <s v="Abierta"/>
    <s v="N/A"/>
    <s v="N/A"/>
    <s v="N/A"/>
    <s v="Calidad de vida"/>
    <x v="2"/>
    <x v="3"/>
    <s v="Ciudades y comunidades sostenibles "/>
  </r>
  <r>
    <x v="4"/>
    <x v="8"/>
    <n v="1"/>
    <n v="1"/>
    <n v="1"/>
    <m/>
    <n v="3"/>
    <m/>
    <n v="3"/>
    <n v="2"/>
    <n v="1.37"/>
    <s v="Abierta"/>
    <s v="N/A"/>
    <s v="N/A"/>
    <s v="N/A"/>
    <s v="Hábitat"/>
    <x v="4"/>
    <x v="4"/>
    <s v="Ciudades y comunidades sostenibles "/>
  </r>
  <r>
    <x v="5"/>
    <x v="9"/>
    <n v="1"/>
    <n v="1"/>
    <n v="1"/>
    <n v="1"/>
    <n v="2"/>
    <m/>
    <n v="3"/>
    <n v="2"/>
    <n v="1.37"/>
    <s v="Cerrada"/>
    <s v="Comunicación organizacional"/>
    <s v="Mixto"/>
    <s v="Comunicación"/>
    <s v="Gobernanza"/>
    <x v="1"/>
    <x v="0"/>
    <m/>
  </r>
  <r>
    <x v="6"/>
    <x v="10"/>
    <n v="1"/>
    <n v="1"/>
    <n v="1"/>
    <m/>
    <n v="2"/>
    <n v="1"/>
    <n v="3"/>
    <n v="2"/>
    <n v="1.35"/>
    <s v="Ambas"/>
    <s v="Desarrollo de Software "/>
    <s v="Mixto"/>
    <s v="Ciudadano 360"/>
    <s v="Eficiencia del estado"/>
    <x v="5"/>
    <x v="5"/>
    <m/>
  </r>
  <r>
    <x v="1"/>
    <x v="11"/>
    <n v="1"/>
    <n v="1"/>
    <n v="1"/>
    <n v="1"/>
    <n v="2"/>
    <n v="1"/>
    <n v="2"/>
    <n v="2"/>
    <n v="1.35"/>
    <s v="Cerrada"/>
    <s v="Desarrollo de Software "/>
    <s v="Mixto"/>
    <s v="Datos"/>
    <s v="Gobernanza"/>
    <x v="1"/>
    <x v="0"/>
    <m/>
  </r>
  <r>
    <x v="7"/>
    <x v="12"/>
    <n v="1"/>
    <n v="1"/>
    <n v="1"/>
    <n v="1"/>
    <n v="2"/>
    <n v="1"/>
    <n v="2"/>
    <n v="2"/>
    <n v="1.35"/>
    <s v="Ambas"/>
    <s v="Datos"/>
    <s v="Mixto"/>
    <s v="Ciudadano 360"/>
    <s v="Desarrollo económico"/>
    <x v="1"/>
    <x v="5"/>
    <s v="Reducción de las desigualdades"/>
  </r>
  <r>
    <x v="4"/>
    <x v="13"/>
    <n v="1"/>
    <n v="1"/>
    <n v="1"/>
    <n v="1"/>
    <n v="1"/>
    <n v="1"/>
    <n v="3"/>
    <n v="2"/>
    <n v="1.35"/>
    <s v="Cerrada"/>
    <s v="Comunicación organizacional"/>
    <s v="Mixto"/>
    <s v="Comunicación"/>
    <s v="Medio ambiente"/>
    <x v="1"/>
    <x v="0"/>
    <s v="Alianza para lograr los objetivos"/>
  </r>
  <r>
    <x v="4"/>
    <x v="14"/>
    <n v="1"/>
    <n v="1"/>
    <n v="1"/>
    <n v="1"/>
    <n v="3"/>
    <m/>
    <n v="3"/>
    <n v="1"/>
    <n v="1.32"/>
    <s v="Abierta"/>
    <s v="N/A"/>
    <s v="N/A"/>
    <s v="Datos"/>
    <s v="Medio ambiente"/>
    <x v="6"/>
    <x v="4"/>
    <s v="Producción y consumo responsables "/>
  </r>
  <r>
    <x v="4"/>
    <x v="15"/>
    <n v="1"/>
    <n v="1"/>
    <n v="1"/>
    <n v="1"/>
    <n v="3"/>
    <m/>
    <n v="3"/>
    <n v="1"/>
    <n v="1.32"/>
    <s v="Ambas"/>
    <s v="Cultura"/>
    <s v="Externo"/>
    <s v="N/A"/>
    <s v="Personas"/>
    <x v="1"/>
    <x v="0"/>
    <s v="Producción y consumo responsables "/>
  </r>
  <r>
    <x v="8"/>
    <x v="16"/>
    <n v="1"/>
    <n v="1"/>
    <n v="1"/>
    <m/>
    <n v="1"/>
    <m/>
    <n v="3"/>
    <n v="3"/>
    <n v="1.32"/>
    <s v="Ambas"/>
    <s v="Desarrollo de Software "/>
    <s v="Mixto"/>
    <s v="N/A"/>
    <s v="Gobernanza"/>
    <x v="1"/>
    <x v="0"/>
    <m/>
  </r>
  <r>
    <x v="5"/>
    <x v="17"/>
    <n v="1"/>
    <n v="1"/>
    <n v="1"/>
    <n v="1"/>
    <n v="1"/>
    <m/>
    <n v="2"/>
    <n v="3"/>
    <n v="1.32"/>
    <s v="Cerrada"/>
    <s v="Comunicación organizacional"/>
    <s v="Mixto"/>
    <s v="Comunicación"/>
    <s v="Desarrollo económico"/>
    <x v="1"/>
    <x v="6"/>
    <s v="Trabajo decente y crecimiento económico "/>
  </r>
  <r>
    <x v="9"/>
    <x v="18"/>
    <n v="1"/>
    <n v="1"/>
    <n v="1"/>
    <m/>
    <n v="3"/>
    <n v="1"/>
    <n v="3"/>
    <n v="1"/>
    <n v="1.2999999999999998"/>
    <s v="Abierta"/>
    <s v="N/A"/>
    <s v="N/A"/>
    <s v="N/A"/>
    <s v="Calidad de vida"/>
    <x v="7"/>
    <x v="0"/>
    <s v="Salud y bienestar"/>
  </r>
  <r>
    <x v="6"/>
    <x v="19"/>
    <n v="1"/>
    <n v="1"/>
    <n v="1"/>
    <m/>
    <n v="3"/>
    <n v="1"/>
    <n v="3"/>
    <n v="1"/>
    <n v="1.2999999999999998"/>
    <s v="Abierta"/>
    <s v="N/A"/>
    <s v="N/A"/>
    <s v="PQRSD"/>
    <s v="Gobernanza"/>
    <x v="1"/>
    <x v="7"/>
    <m/>
  </r>
  <r>
    <x v="0"/>
    <x v="20"/>
    <n v="1"/>
    <n v="1"/>
    <n v="1"/>
    <n v="1"/>
    <n v="2"/>
    <n v="1"/>
    <n v="3"/>
    <n v="1"/>
    <n v="1.2999999999999998"/>
    <s v="Abierta"/>
    <s v="N/A"/>
    <s v="N/A"/>
    <s v="N/A"/>
    <s v="Calidad de vida"/>
    <x v="8"/>
    <x v="0"/>
    <s v="Ciudades y comunidades sostenibles "/>
  </r>
  <r>
    <x v="0"/>
    <x v="21"/>
    <n v="1"/>
    <n v="1"/>
    <n v="1"/>
    <n v="1"/>
    <n v="2"/>
    <n v="1"/>
    <n v="3"/>
    <n v="1"/>
    <n v="1.2999999999999998"/>
    <s v="Abierta"/>
    <s v="N/A"/>
    <s v="N/A"/>
    <s v="N/A"/>
    <s v="Calidad de vida"/>
    <x v="9"/>
    <x v="0"/>
    <s v="Ciudades y comunidades sostenibles "/>
  </r>
  <r>
    <x v="1"/>
    <x v="22"/>
    <n v="1"/>
    <n v="1"/>
    <n v="1"/>
    <n v="1"/>
    <n v="2"/>
    <n v="1"/>
    <n v="3"/>
    <n v="1"/>
    <n v="1.2999999999999998"/>
    <s v="Ambas"/>
    <s v="Desarrollo de Software "/>
    <s v="Mixto"/>
    <s v="Ciudadano 360"/>
    <s v="Calidad de vida"/>
    <x v="1"/>
    <x v="8"/>
    <s v="Reducción de las desigualdades"/>
  </r>
  <r>
    <x v="3"/>
    <x v="23"/>
    <n v="1"/>
    <n v="1"/>
    <n v="1"/>
    <n v="1"/>
    <n v="2"/>
    <n v="1"/>
    <m/>
    <n v="3"/>
    <n v="1.2999999999999998"/>
    <s v="Cerrada"/>
    <s v="Desarrollo de Software "/>
    <s v="Interno"/>
    <s v="Proyecto"/>
    <s v="Gobernanza"/>
    <x v="1"/>
    <x v="7"/>
    <s v="Alianza para lograr los objetivos "/>
  </r>
  <r>
    <x v="3"/>
    <x v="24"/>
    <n v="1"/>
    <n v="1"/>
    <n v="1"/>
    <n v="1"/>
    <n v="2"/>
    <n v="1"/>
    <m/>
    <n v="3"/>
    <n v="1.2999999999999998"/>
    <s v="Ambas"/>
    <s v="Desarrollo de Software "/>
    <s v="Mixto"/>
    <s v="PQRSD"/>
    <s v="Gobernanza"/>
    <x v="1"/>
    <x v="0"/>
    <s v="Alianza para lograr los objetivos "/>
  </r>
  <r>
    <x v="10"/>
    <x v="25"/>
    <n v="1"/>
    <n v="1"/>
    <n v="1"/>
    <m/>
    <n v="2"/>
    <n v="1"/>
    <n v="1"/>
    <n v="3"/>
    <n v="1.2999999999999998"/>
    <s v="Abierta"/>
    <s v="N/A"/>
    <s v="N/A"/>
    <s v="Conectividad"/>
    <s v="Personas"/>
    <x v="1"/>
    <x v="1"/>
    <s v="Energía asequible y no contable"/>
  </r>
  <r>
    <x v="6"/>
    <x v="26"/>
    <n v="1"/>
    <n v="1"/>
    <n v="1"/>
    <m/>
    <n v="2"/>
    <n v="1"/>
    <n v="1"/>
    <n v="3"/>
    <n v="1.2999999999999998"/>
    <s v="Cerrada"/>
    <s v="Desarrollo de Software "/>
    <s v="Interno"/>
    <s v="N/A"/>
    <s v="Eficiencia del estado"/>
    <x v="1"/>
    <x v="0"/>
    <s v="Alianza para lograr los objetivos "/>
  </r>
  <r>
    <x v="11"/>
    <x v="27"/>
    <n v="1"/>
    <n v="1"/>
    <n v="1"/>
    <m/>
    <n v="2"/>
    <n v="1"/>
    <n v="1"/>
    <n v="3"/>
    <n v="1.2999999999999998"/>
    <s v="Cerrada"/>
    <s v="Programa o proyecto"/>
    <s v="Externo"/>
    <s v="N/A"/>
    <s v="Personas"/>
    <x v="1"/>
    <x v="0"/>
    <m/>
  </r>
  <r>
    <x v="11"/>
    <x v="28"/>
    <n v="1"/>
    <n v="1"/>
    <n v="1"/>
    <m/>
    <n v="2"/>
    <n v="1"/>
    <n v="1"/>
    <n v="3"/>
    <n v="1.2999999999999998"/>
    <s v="Cerrada"/>
    <s v="Desarrollo de Software "/>
    <s v="Interno"/>
    <s v="Interoperabilidad"/>
    <s v="Eficiencia del estado"/>
    <x v="1"/>
    <x v="7"/>
    <s v="Alianza para lograr los objetivos "/>
  </r>
  <r>
    <x v="3"/>
    <x v="29"/>
    <n v="1"/>
    <n v="1"/>
    <n v="1"/>
    <n v="1"/>
    <n v="1"/>
    <n v="1"/>
    <n v="1"/>
    <n v="3"/>
    <n v="1.2999999999999998"/>
    <s v="Ambas"/>
    <s v="Desarrollo de Software "/>
    <s v="Interno"/>
    <s v="N/A"/>
    <s v="Eficiencia del estado"/>
    <x v="1"/>
    <x v="0"/>
    <m/>
  </r>
  <r>
    <x v="12"/>
    <x v="30"/>
    <n v="1"/>
    <n v="1"/>
    <n v="1"/>
    <n v="1"/>
    <n v="1"/>
    <n v="1"/>
    <n v="1"/>
    <n v="3"/>
    <n v="1.2999999999999998"/>
    <s v="Cerrada"/>
    <s v="Desarrollo de Software "/>
    <s v="Interno"/>
    <s v="Plataforma Hermes"/>
    <s v="Eficiencia del estado"/>
    <x v="1"/>
    <x v="0"/>
    <m/>
  </r>
  <r>
    <x v="12"/>
    <x v="31"/>
    <n v="1"/>
    <n v="1"/>
    <n v="1"/>
    <n v="1"/>
    <n v="1"/>
    <n v="1"/>
    <n v="1"/>
    <n v="3"/>
    <n v="1.2999999999999998"/>
    <s v="Cerrada"/>
    <s v="Datos"/>
    <s v="Interno"/>
    <s v="Digitalización"/>
    <s v="Eficiencia del estado"/>
    <x v="1"/>
    <x v="0"/>
    <m/>
  </r>
  <r>
    <x v="4"/>
    <x v="32"/>
    <n v="1"/>
    <n v="1"/>
    <n v="1"/>
    <m/>
    <n v="2"/>
    <m/>
    <n v="3"/>
    <n v="2"/>
    <n v="1.27"/>
    <s v="Cerrada"/>
    <s v="Comunicación organizacional"/>
    <s v="Externo"/>
    <s v="Comunicación"/>
    <s v="Gobernanza"/>
    <x v="1"/>
    <x v="0"/>
    <s v="Vida de ecosistemas terrestres"/>
  </r>
  <r>
    <x v="8"/>
    <x v="33"/>
    <n v="1"/>
    <m/>
    <n v="1"/>
    <m/>
    <n v="1"/>
    <n v="1"/>
    <n v="3"/>
    <n v="3"/>
    <n v="1.27"/>
    <s v="Cerrada"/>
    <s v="Cultura"/>
    <s v="Externo"/>
    <s v="N/A"/>
    <s v="Calidad de vida"/>
    <x v="1"/>
    <x v="0"/>
    <s v="Salud y bienestar"/>
  </r>
  <r>
    <x v="2"/>
    <x v="34"/>
    <n v="1"/>
    <n v="1"/>
    <m/>
    <m/>
    <n v="2"/>
    <n v="1"/>
    <n v="2"/>
    <n v="3"/>
    <n v="1.26"/>
    <s v="Cerrada"/>
    <s v="Comunicación organizacional"/>
    <s v="Mixto"/>
    <s v="N/A"/>
    <s v="Gobernanza"/>
    <x v="1"/>
    <x v="0"/>
    <s v="Alianza para lograr los objetivos "/>
  </r>
  <r>
    <x v="0"/>
    <x v="35"/>
    <n v="1"/>
    <n v="1"/>
    <m/>
    <m/>
    <n v="1"/>
    <n v="1"/>
    <n v="3"/>
    <n v="3"/>
    <n v="1.26"/>
    <s v="Ambas"/>
    <s v="Programa o proyecto"/>
    <s v="Externo"/>
    <s v="N/A"/>
    <s v="Calidad de vida"/>
    <x v="10"/>
    <x v="0"/>
    <s v="Ciudades y comunidades sostenibles "/>
  </r>
  <r>
    <x v="12"/>
    <x v="36"/>
    <n v="1"/>
    <n v="1"/>
    <n v="1"/>
    <n v="1"/>
    <n v="2"/>
    <n v="1"/>
    <n v="1"/>
    <n v="2"/>
    <n v="1.25"/>
    <s v="Cerrada"/>
    <s v="Desarrollo de Software "/>
    <s v="Interno"/>
    <s v="Digitalización"/>
    <s v="Eficiencia del estado"/>
    <x v="1"/>
    <x v="0"/>
    <s v="NA"/>
  </r>
  <r>
    <x v="12"/>
    <x v="37"/>
    <n v="1"/>
    <n v="1"/>
    <n v="1"/>
    <n v="1"/>
    <n v="2"/>
    <n v="1"/>
    <n v="1"/>
    <n v="2"/>
    <n v="1.25"/>
    <s v="Cerrada"/>
    <s v="Desarrollo de Software "/>
    <s v="Mixto"/>
    <s v="Digitalización"/>
    <s v="Eficiencia del estado"/>
    <x v="1"/>
    <x v="9"/>
    <s v="NA"/>
  </r>
  <r>
    <x v="9"/>
    <x v="38"/>
    <n v="1"/>
    <n v="1"/>
    <n v="1"/>
    <m/>
    <n v="1"/>
    <n v="1"/>
    <n v="3"/>
    <n v="2"/>
    <n v="1.25"/>
    <s v="Ambas"/>
    <s v="Desarrollo de Software "/>
    <s v="Externo"/>
    <s v="N/A"/>
    <s v="Hábitat"/>
    <x v="11"/>
    <x v="0"/>
    <s v="Ciudades y comunidades sostenibles"/>
  </r>
  <r>
    <x v="2"/>
    <x v="39"/>
    <n v="1"/>
    <n v="1"/>
    <n v="1"/>
    <n v="1"/>
    <n v="1"/>
    <n v="1"/>
    <n v="2"/>
    <n v="2"/>
    <n v="1.25"/>
    <s v="Ambas"/>
    <s v="Desarrollo de Software "/>
    <s v="Mixto"/>
    <s v="Digitalización"/>
    <s v="Gobernanza"/>
    <x v="1"/>
    <x v="0"/>
    <s v="Alianza para lograr los objetivos "/>
  </r>
  <r>
    <x v="5"/>
    <x v="40"/>
    <n v="1"/>
    <n v="1"/>
    <m/>
    <n v="1"/>
    <n v="3"/>
    <m/>
    <n v="2"/>
    <n v="2"/>
    <n v="1.2300000000000002"/>
    <s v="Ambas"/>
    <s v="Desarrollo de Software "/>
    <s v="Externo"/>
    <s v="N/A"/>
    <s v="Desarrollo económico"/>
    <x v="1"/>
    <x v="6"/>
    <s v="Industria, innovación e infraestructuras"/>
  </r>
  <r>
    <x v="4"/>
    <x v="41"/>
    <n v="1"/>
    <n v="1"/>
    <n v="1"/>
    <n v="1"/>
    <n v="2"/>
    <m/>
    <n v="3"/>
    <n v="1"/>
    <n v="1.22"/>
    <s v="Ambas"/>
    <s v="Programa o proyecto"/>
    <s v="Mixto"/>
    <s v="Cauces"/>
    <s v="Medio ambiente"/>
    <x v="12"/>
    <x v="0"/>
    <s v="Agua limpia y saneamiento"/>
  </r>
  <r>
    <x v="1"/>
    <x v="42"/>
    <n v="1"/>
    <m/>
    <n v="1"/>
    <n v="1"/>
    <n v="3"/>
    <n v="1"/>
    <n v="1"/>
    <n v="2"/>
    <n v="1.22"/>
    <s v="Cerrada"/>
    <s v="Desarrollo de Software "/>
    <s v="Interno"/>
    <s v="N/A"/>
    <s v="Eficiencia del estado"/>
    <x v="1"/>
    <x v="0"/>
    <s v="Alianza para lograr los objetivos "/>
  </r>
  <r>
    <x v="4"/>
    <x v="43"/>
    <n v="1"/>
    <m/>
    <n v="1"/>
    <m/>
    <n v="2"/>
    <n v="1"/>
    <n v="3"/>
    <n v="2"/>
    <n v="1.22"/>
    <s v="Ambas"/>
    <s v="Desarrollo de Software "/>
    <s v="Externo"/>
    <s v="N/A"/>
    <s v="Medio ambiente"/>
    <x v="1"/>
    <x v="0"/>
    <s v="Acción por el clima"/>
  </r>
  <r>
    <x v="9"/>
    <x v="44"/>
    <n v="1"/>
    <m/>
    <n v="1"/>
    <m/>
    <n v="2"/>
    <n v="1"/>
    <n v="3"/>
    <n v="2"/>
    <n v="1.22"/>
    <s v="Ambas"/>
    <s v="Programa o proyecto"/>
    <s v="Mixto"/>
    <s v="N/A"/>
    <s v="Hábitat"/>
    <x v="1"/>
    <x v="0"/>
    <s v="Ciudades y comunidades sostenibles "/>
  </r>
  <r>
    <x v="4"/>
    <x v="45"/>
    <n v="1"/>
    <n v="1"/>
    <n v="1"/>
    <m/>
    <n v="2"/>
    <m/>
    <n v="1"/>
    <n v="3"/>
    <n v="1.22"/>
    <s v="Cerrada"/>
    <s v="Desarrollo de Software "/>
    <s v="Mixto"/>
    <s v="N/A"/>
    <s v="Gobernanza"/>
    <x v="13"/>
    <x v="0"/>
    <s v="Alianza para lograr los objetivos"/>
  </r>
  <r>
    <x v="0"/>
    <x v="46"/>
    <n v="1"/>
    <n v="1"/>
    <n v="1"/>
    <m/>
    <n v="2"/>
    <m/>
    <n v="1"/>
    <n v="3"/>
    <n v="1.22"/>
    <s v="Abierta"/>
    <s v="N/A"/>
    <s v="N/A"/>
    <s v="N/A"/>
    <s v="Eficiencia del estado"/>
    <x v="1"/>
    <x v="0"/>
    <s v="Salud y bienestar"/>
  </r>
  <r>
    <x v="10"/>
    <x v="47"/>
    <n v="1"/>
    <n v="1"/>
    <n v="1"/>
    <m/>
    <n v="2"/>
    <m/>
    <n v="1"/>
    <n v="3"/>
    <n v="1.22"/>
    <s v="Cerrada"/>
    <s v="Datos"/>
    <s v="Interno"/>
    <s v="Datos"/>
    <s v="Personas"/>
    <x v="1"/>
    <x v="9"/>
    <s v="Alianza para lograr los objetivos "/>
  </r>
  <r>
    <x v="13"/>
    <x v="48"/>
    <n v="1"/>
    <n v="1"/>
    <n v="1"/>
    <m/>
    <n v="2"/>
    <m/>
    <n v="1"/>
    <n v="3"/>
    <n v="1.22"/>
    <s v="Cerrada"/>
    <s v="Datos"/>
    <s v="Interno"/>
    <s v="Datos"/>
    <s v="Hábitat"/>
    <x v="14"/>
    <x v="9"/>
    <s v="Industria, innovación e infraestructuras"/>
  </r>
  <r>
    <x v="4"/>
    <x v="49"/>
    <n v="1"/>
    <n v="1"/>
    <n v="1"/>
    <m/>
    <n v="1"/>
    <m/>
    <n v="2"/>
    <n v="3"/>
    <n v="1.22"/>
    <s v="Ambas"/>
    <s v="Datos"/>
    <s v="Interno"/>
    <s v="Datos"/>
    <s v="Medio ambiente"/>
    <x v="1"/>
    <x v="0"/>
    <s v="Alianza para lograr los objetivos "/>
  </r>
  <r>
    <x v="14"/>
    <x v="50"/>
    <n v="1"/>
    <n v="1"/>
    <n v="1"/>
    <m/>
    <n v="3"/>
    <n v="1"/>
    <n v="2"/>
    <n v="1"/>
    <n v="1.2"/>
    <s v="Ambas"/>
    <s v="Desarrollo de Software "/>
    <s v="Externo"/>
    <s v="N/A"/>
    <s v="Personas"/>
    <x v="1"/>
    <x v="7"/>
    <s v="Igualdad de género"/>
  </r>
  <r>
    <x v="0"/>
    <x v="51"/>
    <n v="1"/>
    <n v="1"/>
    <n v="1"/>
    <m/>
    <n v="2"/>
    <n v="1"/>
    <n v="3"/>
    <n v="1"/>
    <n v="1.2"/>
    <s v="Abierta"/>
    <s v="N/A"/>
    <s v="N/A"/>
    <s v="N/A"/>
    <s v="Calidad de vida"/>
    <x v="15"/>
    <x v="7"/>
    <s v="Ciudades y comunidades sostenibles "/>
  </r>
  <r>
    <x v="4"/>
    <x v="52"/>
    <n v="1"/>
    <n v="1"/>
    <n v="1"/>
    <n v="1"/>
    <n v="2"/>
    <n v="1"/>
    <n v="2"/>
    <n v="1"/>
    <n v="1.2"/>
    <s v="Abierta"/>
    <s v="N/A"/>
    <s v="N/A"/>
    <s v="Fáuna "/>
    <s v="Medio ambiente"/>
    <x v="1"/>
    <x v="0"/>
    <s v="Vida de ecosistemas terrestres"/>
  </r>
  <r>
    <x v="4"/>
    <x v="53"/>
    <n v="1"/>
    <n v="1"/>
    <n v="1"/>
    <m/>
    <n v="3"/>
    <n v="1"/>
    <n v="2"/>
    <n v="1"/>
    <n v="1.2"/>
    <s v="Ambas"/>
    <s v="Desarrollo de Software "/>
    <s v="Interno"/>
    <s v="Código QR"/>
    <s v="Medio ambiente"/>
    <x v="16"/>
    <x v="0"/>
    <s v="Vida de ecosistemas terrestres"/>
  </r>
  <r>
    <x v="14"/>
    <x v="54"/>
    <n v="1"/>
    <n v="1"/>
    <n v="1"/>
    <m/>
    <n v="3"/>
    <n v="1"/>
    <n v="2"/>
    <n v="1"/>
    <n v="1.2"/>
    <s v="Abierta"/>
    <s v="N/A"/>
    <s v="N/A"/>
    <s v="N/A"/>
    <s v="Calidad de vida"/>
    <x v="1"/>
    <x v="0"/>
    <s v="Alianza para lograr los objetivos "/>
  </r>
  <r>
    <x v="8"/>
    <x v="55"/>
    <n v="1"/>
    <n v="1"/>
    <n v="1"/>
    <m/>
    <n v="2"/>
    <n v="1"/>
    <n v="3"/>
    <n v="1"/>
    <n v="1.2"/>
    <s v="Cerrada"/>
    <s v="Desarrollo de Software "/>
    <s v="Interno"/>
    <s v="Se está realizando en la secretaría"/>
    <s v="Calidad de vida"/>
    <x v="1"/>
    <x v="0"/>
    <s v="Salud y bienestar"/>
  </r>
  <r>
    <x v="9"/>
    <x v="56"/>
    <n v="1"/>
    <n v="1"/>
    <n v="1"/>
    <m/>
    <n v="2"/>
    <n v="1"/>
    <n v="3"/>
    <n v="1"/>
    <n v="1.2"/>
    <s v="Cerrada"/>
    <s v="Programa o proyecto"/>
    <s v="Mixto"/>
    <s v="N/A"/>
    <s v="Hábitat"/>
    <x v="17"/>
    <x v="0"/>
    <s v="Industria, innovación e infraestructuras"/>
  </r>
  <r>
    <x v="8"/>
    <x v="57"/>
    <n v="1"/>
    <n v="1"/>
    <n v="1"/>
    <n v="1"/>
    <n v="2"/>
    <n v="1"/>
    <n v="2"/>
    <n v="1"/>
    <n v="1.2"/>
    <s v="Ambas"/>
    <s v="Desarrollo de Software "/>
    <s v="Mixto"/>
    <s v="Ciudadano 360"/>
    <s v="Calidad de vida"/>
    <x v="1"/>
    <x v="5"/>
    <s v="Salud y bienestar"/>
  </r>
  <r>
    <x v="4"/>
    <x v="58"/>
    <m/>
    <n v="1"/>
    <n v="1"/>
    <m/>
    <n v="2"/>
    <n v="1"/>
    <n v="2"/>
    <n v="3"/>
    <n v="1.2"/>
    <s v="Cerrada"/>
    <s v="Cultura"/>
    <s v="Externo"/>
    <s v="N/A"/>
    <s v="Medio ambiente"/>
    <x v="1"/>
    <x v="0"/>
    <s v="Ciudades y comunidades sostenibles "/>
  </r>
  <r>
    <x v="4"/>
    <x v="59"/>
    <n v="1"/>
    <n v="1"/>
    <n v="1"/>
    <m/>
    <n v="2"/>
    <n v="1"/>
    <m/>
    <n v="3"/>
    <n v="1.2"/>
    <s v="Cerrada"/>
    <s v="Desarrollo de Software "/>
    <s v="Interno"/>
    <s v="Proyecto"/>
    <s v="Eficiencia del estado"/>
    <x v="1"/>
    <x v="0"/>
    <s v="Alianza para lograr los objetivos"/>
  </r>
  <r>
    <x v="13"/>
    <x v="60"/>
    <n v="1"/>
    <n v="1"/>
    <m/>
    <m/>
    <n v="3"/>
    <m/>
    <n v="1"/>
    <n v="3"/>
    <n v="1.1800000000000002"/>
    <s v="Cerrada"/>
    <s v="Datos"/>
    <s v="Interno"/>
    <s v="Digitalización"/>
    <s v="Eficiencia del estado"/>
    <x v="18"/>
    <x v="0"/>
    <s v="Alianza para lograr los objetivos "/>
  </r>
  <r>
    <x v="0"/>
    <x v="61"/>
    <m/>
    <n v="1"/>
    <m/>
    <m/>
    <n v="3"/>
    <m/>
    <n v="3"/>
    <n v="3"/>
    <n v="1.1800000000000002"/>
    <s v="Cerrada"/>
    <s v="Cultura"/>
    <s v="N/A"/>
    <s v="N/A"/>
    <s v="Calidad de vida"/>
    <x v="1"/>
    <x v="0"/>
    <s v="Ciudades y comunidades sostenibles "/>
  </r>
  <r>
    <x v="0"/>
    <x v="62"/>
    <n v="1"/>
    <n v="1"/>
    <m/>
    <m/>
    <n v="2"/>
    <m/>
    <n v="2"/>
    <n v="3"/>
    <n v="1.18"/>
    <s v="Cerrada"/>
    <s v="Desarrollo de Software "/>
    <s v="Interno"/>
    <s v="Digitalización"/>
    <s v="Medio ambiente"/>
    <x v="1"/>
    <x v="0"/>
    <s v="Industria, innovación e infraestructuras"/>
  </r>
  <r>
    <x v="5"/>
    <x v="63"/>
    <n v="1"/>
    <n v="1"/>
    <m/>
    <m/>
    <n v="2"/>
    <m/>
    <n v="2"/>
    <n v="3"/>
    <n v="1.18"/>
    <s v="Ambas"/>
    <s v="Cultura"/>
    <s v="Externo"/>
    <s v="N/A"/>
    <s v="Desarrollo económico"/>
    <x v="1"/>
    <x v="0"/>
    <s v="Trabajo decente y crecimiento económico "/>
  </r>
  <r>
    <x v="5"/>
    <x v="64"/>
    <n v="1"/>
    <n v="1"/>
    <n v="1"/>
    <n v="1"/>
    <n v="1"/>
    <m/>
    <n v="2"/>
    <n v="2"/>
    <n v="1.1700000000000002"/>
    <s v="Cerrada"/>
    <s v="Cultura"/>
    <s v="Externo"/>
    <s v="N/A"/>
    <s v="Desarrollo económico"/>
    <x v="1"/>
    <x v="0"/>
    <s v="Trabajo decente y crecimiento económico "/>
  </r>
  <r>
    <x v="4"/>
    <x v="65"/>
    <m/>
    <m/>
    <n v="1"/>
    <m/>
    <n v="2"/>
    <n v="1"/>
    <n v="3"/>
    <n v="3"/>
    <n v="1.17"/>
    <s v="Abierta"/>
    <s v="N/A"/>
    <s v="N/A"/>
    <s v="N/A"/>
    <s v="Medio ambiente"/>
    <x v="1"/>
    <x v="0"/>
    <s v="Acción por el clima"/>
  </r>
  <r>
    <x v="8"/>
    <x v="66"/>
    <n v="1"/>
    <m/>
    <n v="1"/>
    <m/>
    <n v="2"/>
    <n v="1"/>
    <n v="1"/>
    <n v="3"/>
    <n v="1.17"/>
    <s v="Cerrada"/>
    <s v="Desarrollo de Software "/>
    <s v="Interno"/>
    <s v="Interoperabilidad"/>
    <s v="Calidad de vida"/>
    <x v="1"/>
    <x v="0"/>
    <s v="Alianza para lograr los objetivos "/>
  </r>
  <r>
    <x v="8"/>
    <x v="67"/>
    <n v="1"/>
    <m/>
    <n v="1"/>
    <m/>
    <n v="2"/>
    <n v="1"/>
    <n v="1"/>
    <n v="3"/>
    <n v="1.17"/>
    <s v="Cerrada"/>
    <s v="Desarrollo de Software "/>
    <s v="Interno"/>
    <s v="Digitalización"/>
    <s v="Eficiencia del estado"/>
    <x v="1"/>
    <x v="0"/>
    <s v="Alianza para lograr los objetivos "/>
  </r>
  <r>
    <x v="1"/>
    <x v="68"/>
    <m/>
    <n v="1"/>
    <m/>
    <n v="1"/>
    <n v="2"/>
    <n v="1"/>
    <n v="2"/>
    <n v="3"/>
    <n v="1.1599999999999999"/>
    <s v="Cerrada"/>
    <s v="Desarrollo de Software "/>
    <s v="Interno"/>
    <s v="N/A"/>
    <s v="Eficiencia del estado"/>
    <x v="1"/>
    <x v="0"/>
    <s v="Alianza para lograr los objetivos "/>
  </r>
  <r>
    <x v="0"/>
    <x v="69"/>
    <m/>
    <n v="1"/>
    <n v="1"/>
    <n v="1"/>
    <n v="2"/>
    <n v="1"/>
    <n v="2"/>
    <n v="2"/>
    <n v="1.1500000000000001"/>
    <s v="Abierta"/>
    <s v="N/A"/>
    <s v="N/A"/>
    <s v="N/A"/>
    <s v="Calidad de vida"/>
    <x v="19"/>
    <x v="0"/>
    <s v="Ciudades y comunidades sostenibles "/>
  </r>
  <r>
    <x v="1"/>
    <x v="70"/>
    <n v="1"/>
    <n v="1"/>
    <n v="1"/>
    <m/>
    <n v="1"/>
    <n v="1"/>
    <n v="2"/>
    <n v="2"/>
    <n v="1.1500000000000001"/>
    <s v="Ambas"/>
    <s v="Desarrollo de Software "/>
    <s v="Interno"/>
    <s v="N/A"/>
    <s v="Eficiencia del estado"/>
    <x v="1"/>
    <x v="0"/>
    <s v="Industria, innovación e infraestructuras"/>
  </r>
  <r>
    <x v="2"/>
    <x v="71"/>
    <n v="1"/>
    <n v="1"/>
    <n v="1"/>
    <n v="1"/>
    <m/>
    <n v="1"/>
    <n v="2"/>
    <n v="2"/>
    <n v="1.1500000000000001"/>
    <s v="Cerrada"/>
    <s v="Datos"/>
    <s v="Mixto"/>
    <s v="N/A"/>
    <s v="Desarrollo económico"/>
    <x v="1"/>
    <x v="0"/>
    <m/>
  </r>
  <r>
    <x v="6"/>
    <x v="72"/>
    <n v="1"/>
    <n v="1"/>
    <n v="1"/>
    <m/>
    <n v="3"/>
    <n v="1"/>
    <m/>
    <n v="2"/>
    <n v="1.1499999999999999"/>
    <s v="Ambas"/>
    <s v="Comunicación organizacional"/>
    <s v="Interno"/>
    <s v="Interoperabilidad"/>
    <s v="Gobernanza"/>
    <x v="1"/>
    <x v="0"/>
    <s v="NA"/>
  </r>
  <r>
    <x v="4"/>
    <x v="73"/>
    <n v="1"/>
    <n v="1"/>
    <n v="1"/>
    <m/>
    <n v="2"/>
    <n v="1"/>
    <n v="1"/>
    <n v="2"/>
    <n v="1.1499999999999999"/>
    <s v="Ambas"/>
    <s v="Desarrollo de Software "/>
    <s v="Interno"/>
    <s v="Articulación"/>
    <s v="Gobernanza"/>
    <x v="20"/>
    <x v="10"/>
    <m/>
  </r>
  <r>
    <x v="10"/>
    <x v="74"/>
    <n v="1"/>
    <n v="1"/>
    <n v="1"/>
    <m/>
    <n v="2"/>
    <n v="1"/>
    <n v="1"/>
    <n v="2"/>
    <n v="1.1499999999999999"/>
    <s v="Ambas"/>
    <s v="Desarrollo de Software "/>
    <s v="Externo"/>
    <s v="N/A"/>
    <s v="Personas"/>
    <x v="1"/>
    <x v="7"/>
    <s v="Educación de calidad"/>
  </r>
  <r>
    <x v="11"/>
    <x v="75"/>
    <n v="1"/>
    <n v="1"/>
    <n v="1"/>
    <m/>
    <n v="2"/>
    <n v="1"/>
    <n v="1"/>
    <n v="2"/>
    <n v="1.1499999999999999"/>
    <s v="Cerrada"/>
    <s v="Comunicación organizacional"/>
    <s v="Mixto"/>
    <s v="N/A"/>
    <s v="Personas"/>
    <x v="1"/>
    <x v="0"/>
    <m/>
  </r>
  <r>
    <x v="4"/>
    <x v="76"/>
    <n v="1"/>
    <n v="1"/>
    <n v="1"/>
    <m/>
    <n v="2"/>
    <n v="1"/>
    <n v="1"/>
    <n v="2"/>
    <n v="1.1499999999999999"/>
    <s v="Abierta"/>
    <s v="N/A"/>
    <s v="N/A"/>
    <s v="Fáuna "/>
    <s v="Medio ambiente"/>
    <x v="21"/>
    <x v="7"/>
    <s v="Vida de ecosistemas terrestres"/>
  </r>
  <r>
    <x v="6"/>
    <x v="77"/>
    <n v="1"/>
    <n v="1"/>
    <n v="1"/>
    <m/>
    <n v="2"/>
    <n v="1"/>
    <n v="1"/>
    <n v="2"/>
    <n v="1.1499999999999999"/>
    <s v="Cerrada"/>
    <s v="Desarrollo de Software "/>
    <s v="Interno"/>
    <s v="Sistemas de Información"/>
    <s v="Eficiencia del estado"/>
    <x v="1"/>
    <x v="0"/>
    <s v="Alianza para lograr los objetivos "/>
  </r>
  <r>
    <x v="6"/>
    <x v="78"/>
    <n v="1"/>
    <n v="1"/>
    <n v="1"/>
    <m/>
    <n v="2"/>
    <n v="1"/>
    <n v="1"/>
    <n v="2"/>
    <n v="1.1499999999999999"/>
    <s v="Cerrada"/>
    <s v="Desarrollo de Software "/>
    <s v="Interno"/>
    <s v="N/A"/>
    <s v="Gobernanza"/>
    <x v="1"/>
    <x v="0"/>
    <s v="Alianza para lograr los objetivos "/>
  </r>
  <r>
    <x v="4"/>
    <x v="79"/>
    <n v="1"/>
    <n v="1"/>
    <n v="1"/>
    <m/>
    <n v="2"/>
    <n v="1"/>
    <n v="1"/>
    <n v="2"/>
    <n v="1.1499999999999999"/>
    <s v="Cerrada"/>
    <s v="Desarrollo de Software "/>
    <s v="Interno"/>
    <s v="N/A"/>
    <s v="Medio ambiente"/>
    <x v="22"/>
    <x v="0"/>
    <m/>
  </r>
  <r>
    <x v="1"/>
    <x v="80"/>
    <n v="1"/>
    <n v="1"/>
    <n v="1"/>
    <m/>
    <n v="2"/>
    <n v="1"/>
    <n v="1"/>
    <n v="2"/>
    <n v="1.1499999999999999"/>
    <s v="Ambas"/>
    <s v="N/A"/>
    <s v="Interno"/>
    <s v="Presupuesto"/>
    <s v="Eficiencia del estado"/>
    <x v="1"/>
    <x v="0"/>
    <s v="Alianza para lograr los objetivos "/>
  </r>
  <r>
    <x v="11"/>
    <x v="81"/>
    <n v="1"/>
    <n v="1"/>
    <n v="1"/>
    <n v="1"/>
    <n v="1"/>
    <n v="1"/>
    <n v="1"/>
    <n v="2"/>
    <n v="1.1499999999999999"/>
    <s v="Cerrada"/>
    <s v="Cultura"/>
    <s v="Interno"/>
    <s v="Uso y apropiación"/>
    <s v="Eficiencia del estado"/>
    <x v="1"/>
    <x v="0"/>
    <m/>
  </r>
  <r>
    <x v="1"/>
    <x v="82"/>
    <n v="1"/>
    <n v="1"/>
    <n v="1"/>
    <n v="1"/>
    <n v="1"/>
    <n v="1"/>
    <n v="1"/>
    <n v="2"/>
    <n v="1.1499999999999999"/>
    <s v="Cerrada"/>
    <s v="Desarrollo de Software "/>
    <s v="Interno"/>
    <s v="N/A"/>
    <s v="Eficiencia del estado"/>
    <x v="23"/>
    <x v="0"/>
    <s v="Alianza para lograr los objetivos "/>
  </r>
  <r>
    <x v="4"/>
    <x v="83"/>
    <n v="1"/>
    <m/>
    <n v="1"/>
    <m/>
    <n v="2"/>
    <m/>
    <n v="3"/>
    <n v="2"/>
    <n v="1.1400000000000001"/>
    <s v="Abierta"/>
    <s v="N/A"/>
    <s v="N/A"/>
    <s v="N/A"/>
    <s v="Medio ambiente"/>
    <x v="24"/>
    <x v="0"/>
    <s v="Acción por el clima"/>
  </r>
  <r>
    <x v="14"/>
    <x v="84"/>
    <m/>
    <m/>
    <n v="1"/>
    <n v="1"/>
    <n v="3"/>
    <n v="1"/>
    <n v="2"/>
    <n v="2"/>
    <n v="1.1200000000000001"/>
    <s v="Cerrada"/>
    <s v="Comunicación organizacional"/>
    <s v="Externo"/>
    <s v="Comunicación"/>
    <s v="Gobernanza"/>
    <x v="1"/>
    <x v="0"/>
    <s v="Igualdad de género"/>
  </r>
  <r>
    <x v="4"/>
    <x v="85"/>
    <n v="1"/>
    <m/>
    <n v="1"/>
    <m/>
    <n v="2"/>
    <n v="1"/>
    <n v="2"/>
    <n v="2"/>
    <n v="1.1200000000000001"/>
    <s v="Ambas"/>
    <s v="Programa o proyecto"/>
    <s v="Mixto"/>
    <s v="Cauces"/>
    <s v="Medio ambiente"/>
    <x v="25"/>
    <x v="0"/>
    <s v="Ciudades y comunidades sostenibles"/>
  </r>
  <r>
    <x v="14"/>
    <x v="86"/>
    <n v="1"/>
    <m/>
    <n v="1"/>
    <n v="1"/>
    <n v="2"/>
    <n v="1"/>
    <n v="1"/>
    <n v="2"/>
    <n v="1.1200000000000001"/>
    <s v="Cerrada"/>
    <s v="Programa o proyecto"/>
    <s v="Interno"/>
    <s v="Cultural"/>
    <s v="Eficiencia del estado"/>
    <x v="1"/>
    <x v="0"/>
    <s v="Alianza para lograr los objetivos "/>
  </r>
  <r>
    <x v="1"/>
    <x v="87"/>
    <n v="1"/>
    <m/>
    <n v="1"/>
    <n v="1"/>
    <n v="2"/>
    <n v="1"/>
    <n v="1"/>
    <n v="2"/>
    <n v="1.1200000000000001"/>
    <s v="Cerrada"/>
    <s v="Datos"/>
    <s v="Interno"/>
    <s v="Datos"/>
    <s v="Eficiencia del estado"/>
    <x v="1"/>
    <x v="0"/>
    <m/>
  </r>
  <r>
    <x v="1"/>
    <x v="88"/>
    <m/>
    <n v="1"/>
    <n v="1"/>
    <m/>
    <n v="3"/>
    <m/>
    <n v="1"/>
    <n v="3"/>
    <n v="1.1200000000000001"/>
    <s v="Ambas"/>
    <s v="Desarrollo de Software "/>
    <s v="Mixto"/>
    <s v="N/A"/>
    <s v="Desarrollo económico"/>
    <x v="1"/>
    <x v="0"/>
    <s v="Trabajo decente y crecimiento económico "/>
  </r>
  <r>
    <x v="0"/>
    <x v="89"/>
    <n v="1"/>
    <n v="1"/>
    <m/>
    <m/>
    <n v="2"/>
    <n v="1"/>
    <n v="2"/>
    <n v="2"/>
    <n v="1.1100000000000001"/>
    <s v="Ambas"/>
    <s v="Programa o proyecto"/>
    <s v="Mixto"/>
    <s v="N/A"/>
    <s v="Eficiencia del estado"/>
    <x v="1"/>
    <x v="0"/>
    <s v="Ciudades y comunidades sostenibles"/>
  </r>
  <r>
    <x v="1"/>
    <x v="90"/>
    <n v="1"/>
    <n v="1"/>
    <m/>
    <n v="1"/>
    <n v="2"/>
    <n v="1"/>
    <n v="1"/>
    <n v="2"/>
    <n v="1.1100000000000001"/>
    <s v="Cerrada"/>
    <s v="Cultura"/>
    <s v="Interno"/>
    <s v="N/A"/>
    <s v="Eficiencia del estado"/>
    <x v="1"/>
    <x v="0"/>
    <s v="Alianza para lograr los objetivos "/>
  </r>
  <r>
    <x v="1"/>
    <x v="91"/>
    <n v="1"/>
    <m/>
    <m/>
    <m/>
    <n v="3"/>
    <m/>
    <n v="3"/>
    <n v="2"/>
    <n v="1.1000000000000001"/>
    <s v="Cerrada"/>
    <s v="Desarrollo de Software "/>
    <s v="Externo"/>
    <s v="Ciudadano 360"/>
    <s v="Eficiencia del estado"/>
    <x v="1"/>
    <x v="11"/>
    <s v="Industria, innovación e infraestructuras"/>
  </r>
  <r>
    <x v="9"/>
    <x v="92"/>
    <n v="1"/>
    <n v="1"/>
    <n v="1"/>
    <m/>
    <n v="1"/>
    <n v="1"/>
    <n v="3"/>
    <n v="1"/>
    <n v="1.1000000000000001"/>
    <s v="Ambas"/>
    <s v="Desarrollo de Software "/>
    <s v="Mixto"/>
    <s v="N/A"/>
    <s v="Desarrollo económico"/>
    <x v="1"/>
    <x v="0"/>
    <m/>
  </r>
  <r>
    <x v="1"/>
    <x v="93"/>
    <n v="1"/>
    <n v="1"/>
    <n v="1"/>
    <n v="1"/>
    <n v="2"/>
    <n v="1"/>
    <n v="1"/>
    <n v="1"/>
    <n v="1.0999999999999999"/>
    <s v="Cerrada"/>
    <s v="N/A"/>
    <s v="N/A"/>
    <s v="N/A"/>
    <s v="Eficiencia del estado"/>
    <x v="26"/>
    <x v="1"/>
    <m/>
  </r>
  <r>
    <x v="3"/>
    <x v="94"/>
    <n v="1"/>
    <n v="1"/>
    <n v="1"/>
    <n v="1"/>
    <n v="2"/>
    <n v="1"/>
    <n v="1"/>
    <n v="1"/>
    <n v="1.0999999999999999"/>
    <s v="Cerrada"/>
    <s v="Desarrollo de Software "/>
    <s v="Interno"/>
    <s v="Usando Blockchain"/>
    <s v="Eficiencia del estado"/>
    <x v="1"/>
    <x v="7"/>
    <m/>
  </r>
  <r>
    <x v="8"/>
    <x v="95"/>
    <n v="1"/>
    <n v="1"/>
    <n v="1"/>
    <n v="1"/>
    <n v="1"/>
    <n v="1"/>
    <n v="2"/>
    <n v="1"/>
    <n v="1.0999999999999999"/>
    <s v="Cerrada"/>
    <s v="Desarrollo de Software "/>
    <s v="Mixto"/>
    <s v="PQRSD"/>
    <s v="Gobernanza"/>
    <x v="1"/>
    <x v="7"/>
    <s v="Salud y bienestar"/>
  </r>
  <r>
    <x v="1"/>
    <x v="96"/>
    <n v="1"/>
    <n v="1"/>
    <n v="1"/>
    <n v="1"/>
    <n v="1"/>
    <n v="1"/>
    <n v="2"/>
    <n v="1"/>
    <n v="1.0999999999999999"/>
    <s v="Cerrada"/>
    <s v="Desarrollo de Software "/>
    <s v="Interno"/>
    <s v="N/A"/>
    <s v="Eficiencia del estado"/>
    <x v="1"/>
    <x v="0"/>
    <s v="Alianza para lograr los objetivos "/>
  </r>
  <r>
    <x v="14"/>
    <x v="97"/>
    <m/>
    <m/>
    <n v="1"/>
    <m/>
    <n v="3"/>
    <m/>
    <n v="2"/>
    <n v="3"/>
    <n v="1.0900000000000001"/>
    <s v="Ambas"/>
    <s v="Cultura"/>
    <s v="Externo"/>
    <s v="N/A"/>
    <s v="Personas"/>
    <x v="1"/>
    <x v="0"/>
    <s v="Igualdad de género"/>
  </r>
  <r>
    <x v="14"/>
    <x v="98"/>
    <m/>
    <m/>
    <n v="1"/>
    <m/>
    <n v="3"/>
    <m/>
    <n v="2"/>
    <n v="3"/>
    <n v="1.0900000000000001"/>
    <s v="Ambas"/>
    <s v="Cultura"/>
    <s v="Externo"/>
    <s v="N/A"/>
    <s v="Calidad de vida"/>
    <x v="1"/>
    <x v="0"/>
    <s v="Reducción de las desigualdades "/>
  </r>
  <r>
    <x v="5"/>
    <x v="99"/>
    <n v="1"/>
    <m/>
    <n v="1"/>
    <m/>
    <n v="2"/>
    <m/>
    <n v="1"/>
    <n v="3"/>
    <n v="1.0899999999999999"/>
    <s v="Cerrada"/>
    <s v="Desarrollo de Software "/>
    <s v="Mixto"/>
    <s v="Sec de educación   /    Cultural"/>
    <s v="Personas"/>
    <x v="1"/>
    <x v="0"/>
    <s v="Educación de calidad"/>
  </r>
  <r>
    <x v="7"/>
    <x v="100"/>
    <n v="1"/>
    <m/>
    <n v="1"/>
    <m/>
    <n v="2"/>
    <m/>
    <n v="1"/>
    <n v="3"/>
    <n v="1.0899999999999999"/>
    <s v="Ambas"/>
    <s v="Programa o proyecto"/>
    <s v="Externo"/>
    <s v="N/A"/>
    <s v="Personas"/>
    <x v="1"/>
    <x v="0"/>
    <s v="Salud y bienestar"/>
  </r>
  <r>
    <x v="4"/>
    <x v="101"/>
    <n v="1"/>
    <m/>
    <n v="1"/>
    <m/>
    <n v="2"/>
    <m/>
    <n v="1"/>
    <n v="3"/>
    <n v="1.0899999999999999"/>
    <s v="Cerrada"/>
    <s v="Desarrollo de Software "/>
    <s v="Interno"/>
    <s v="Cauces"/>
    <s v="Medio ambiente"/>
    <x v="1"/>
    <x v="0"/>
    <s v="Agua limpia y saneamiento"/>
  </r>
  <r>
    <x v="7"/>
    <x v="102"/>
    <n v="1"/>
    <n v="1"/>
    <m/>
    <m/>
    <n v="2"/>
    <m/>
    <n v="1"/>
    <n v="3"/>
    <n v="1.08"/>
    <s v="Cerrada"/>
    <s v="Programa o proyecto"/>
    <s v="Mixto"/>
    <s v="N/A"/>
    <s v="Calidad de vida"/>
    <x v="1"/>
    <x v="0"/>
    <s v="Salud y bienestar"/>
  </r>
  <r>
    <x v="1"/>
    <x v="103"/>
    <n v="1"/>
    <n v="1"/>
    <m/>
    <m/>
    <n v="1"/>
    <m/>
    <n v="2"/>
    <n v="3"/>
    <n v="1.08"/>
    <s v="Cerrada"/>
    <s v="Datos"/>
    <s v="Interno"/>
    <s v="Datos"/>
    <s v="Eficiencia del estado"/>
    <x v="1"/>
    <x v="12"/>
    <m/>
  </r>
  <r>
    <x v="7"/>
    <x v="104"/>
    <n v="1"/>
    <m/>
    <n v="1"/>
    <m/>
    <n v="2"/>
    <n v="1"/>
    <n v="3"/>
    <n v="1"/>
    <n v="1.07"/>
    <s v="Cerrada"/>
    <s v="Programa o proyecto"/>
    <s v="Externo"/>
    <s v="N/A"/>
    <s v="Calidad de vida"/>
    <x v="1"/>
    <x v="13"/>
    <s v="Hambre cero"/>
  </r>
  <r>
    <x v="4"/>
    <x v="105"/>
    <n v="1"/>
    <n v="1"/>
    <n v="1"/>
    <m/>
    <n v="2"/>
    <m/>
    <n v="1"/>
    <n v="2"/>
    <n v="1.07"/>
    <s v="Abierta"/>
    <s v="N/A"/>
    <s v="N/A"/>
    <s v="N/A"/>
    <s v="Hábitat"/>
    <x v="27"/>
    <x v="0"/>
    <s v="Ciudades y comunidades sostenibles "/>
  </r>
  <r>
    <x v="4"/>
    <x v="106"/>
    <n v="1"/>
    <n v="1"/>
    <n v="1"/>
    <m/>
    <n v="2"/>
    <m/>
    <n v="1"/>
    <n v="2"/>
    <n v="1.07"/>
    <s v="Cerrada"/>
    <s v="Programa o proyecto"/>
    <s v="Mixto"/>
    <s v="Cauces"/>
    <s v="Medio ambiente"/>
    <x v="28"/>
    <x v="0"/>
    <s v="Agua limpia y saneamiento"/>
  </r>
  <r>
    <x v="5"/>
    <x v="107"/>
    <n v="1"/>
    <n v="1"/>
    <n v="1"/>
    <n v="1"/>
    <n v="2"/>
    <m/>
    <m/>
    <n v="2"/>
    <n v="1.07"/>
    <s v="Ambas"/>
    <s v="Programa o proyecto"/>
    <s v="Mixto"/>
    <s v="Conectividad"/>
    <s v="Desarrollo económico"/>
    <x v="1"/>
    <x v="0"/>
    <s v="Industria, innovación e infraestructuras"/>
  </r>
  <r>
    <x v="4"/>
    <x v="108"/>
    <n v="1"/>
    <n v="1"/>
    <n v="1"/>
    <m/>
    <n v="2"/>
    <m/>
    <n v="1"/>
    <n v="2"/>
    <n v="1.07"/>
    <s v="Ambas"/>
    <s v="Cultura"/>
    <s v="Mixto"/>
    <s v="Fáuna"/>
    <s v="Medio ambiente"/>
    <x v="1"/>
    <x v="0"/>
    <s v="Vida de ecosistemas terrestres"/>
  </r>
  <r>
    <x v="13"/>
    <x v="109"/>
    <n v="1"/>
    <n v="1"/>
    <n v="1"/>
    <m/>
    <n v="2"/>
    <m/>
    <n v="1"/>
    <n v="2"/>
    <n v="1.07"/>
    <s v="Ambas"/>
    <s v="Datos"/>
    <s v="Interno"/>
    <s v="Interoperabilidad"/>
    <s v="Eficiencia del estado"/>
    <x v="1"/>
    <x v="14"/>
    <s v="Alianza para lograr los objetivos "/>
  </r>
  <r>
    <x v="4"/>
    <x v="110"/>
    <n v="1"/>
    <n v="1"/>
    <n v="1"/>
    <n v="1"/>
    <n v="1"/>
    <m/>
    <n v="1"/>
    <n v="2"/>
    <n v="1.07"/>
    <s v="Ambas"/>
    <s v="Datos"/>
    <s v="Mixto"/>
    <s v="Fáuna"/>
    <s v="Medio ambiente"/>
    <x v="29"/>
    <x v="0"/>
    <m/>
  </r>
  <r>
    <x v="4"/>
    <x v="111"/>
    <n v="1"/>
    <n v="1"/>
    <n v="1"/>
    <n v="1"/>
    <n v="1"/>
    <m/>
    <n v="1"/>
    <n v="2"/>
    <n v="1.07"/>
    <s v="Ambas"/>
    <s v="Desarrollo de Software "/>
    <s v="Externo"/>
    <s v="Fáuna "/>
    <s v="Medio ambiente"/>
    <x v="30"/>
    <x v="0"/>
    <s v="Vida de ecosistemas terrestres"/>
  </r>
  <r>
    <x v="14"/>
    <x v="112"/>
    <m/>
    <m/>
    <n v="1"/>
    <n v="1"/>
    <n v="2"/>
    <n v="1"/>
    <n v="1"/>
    <n v="3"/>
    <n v="1.0699999999999998"/>
    <s v="Ambas"/>
    <s v="Desarrollo de Software "/>
    <s v="Externo"/>
    <s v="N/A"/>
    <s v="Desarrollo económico"/>
    <x v="1"/>
    <x v="0"/>
    <s v="Reducción de las desigualdades "/>
  </r>
  <r>
    <x v="5"/>
    <x v="113"/>
    <m/>
    <m/>
    <n v="1"/>
    <n v="1"/>
    <n v="2"/>
    <n v="1"/>
    <n v="1"/>
    <n v="3"/>
    <n v="1.0699999999999998"/>
    <s v="Ambas"/>
    <s v="Desarrollo de Software "/>
    <s v="Externo"/>
    <s v="N/A"/>
    <s v="Desarrollo económico"/>
    <x v="1"/>
    <x v="0"/>
    <s v="Trabajo decente y crecimiento económico "/>
  </r>
  <r>
    <x v="5"/>
    <x v="114"/>
    <n v="1"/>
    <m/>
    <n v="1"/>
    <m/>
    <n v="1"/>
    <n v="1"/>
    <n v="1"/>
    <n v="3"/>
    <n v="1.0699999999999998"/>
    <s v="Ambas"/>
    <s v="Desarrollo de Software "/>
    <s v="Mixto"/>
    <s v="N/A"/>
    <s v="Gobernanza"/>
    <x v="31"/>
    <x v="4"/>
    <s v="Industria, innovación e infraestructuras"/>
  </r>
  <r>
    <x v="1"/>
    <x v="115"/>
    <n v="1"/>
    <n v="1"/>
    <m/>
    <m/>
    <n v="2"/>
    <n v="1"/>
    <m/>
    <n v="3"/>
    <n v="1.06"/>
    <s v="Cerrada"/>
    <s v="Comunicación organizacional"/>
    <s v="Mixto"/>
    <s v="Proyecto"/>
    <s v="Gobernanza"/>
    <x v="1"/>
    <x v="0"/>
    <s v="Alianza para lograr los objetivos"/>
  </r>
  <r>
    <x v="3"/>
    <x v="116"/>
    <m/>
    <n v="1"/>
    <n v="1"/>
    <n v="1"/>
    <n v="2"/>
    <n v="1"/>
    <n v="1"/>
    <n v="2"/>
    <n v="1.05"/>
    <s v="Ambas"/>
    <s v="Desarrollo de Software "/>
    <s v="Interno"/>
    <s v="Digitalización"/>
    <s v="Eficiencia del estado"/>
    <x v="1"/>
    <x v="0"/>
    <s v="Alianza para lograr los objetivos"/>
  </r>
  <r>
    <x v="0"/>
    <x v="117"/>
    <m/>
    <m/>
    <n v="1"/>
    <n v="1"/>
    <n v="2"/>
    <m/>
    <n v="3"/>
    <n v="2"/>
    <n v="1.04"/>
    <s v="Abierta"/>
    <s v="N/A"/>
    <s v="N/A"/>
    <s v="N/A"/>
    <s v="Calidad de vida"/>
    <x v="32"/>
    <x v="0"/>
    <s v="Ciudades y comunidades sostenibles "/>
  </r>
  <r>
    <x v="0"/>
    <x v="118"/>
    <n v="1"/>
    <n v="1"/>
    <m/>
    <m/>
    <n v="2"/>
    <m/>
    <n v="2"/>
    <n v="2"/>
    <n v="1.03"/>
    <s v="Cerrada"/>
    <s v="Datos"/>
    <s v="Interno"/>
    <s v="N/A"/>
    <s v="Hábitat"/>
    <x v="33"/>
    <x v="0"/>
    <s v="Ciudades y comunidades sostenibles "/>
  </r>
  <r>
    <x v="5"/>
    <x v="119"/>
    <n v="1"/>
    <n v="1"/>
    <n v="1"/>
    <m/>
    <n v="2"/>
    <m/>
    <n v="2"/>
    <n v="1"/>
    <n v="1.02"/>
    <s v="Ambas"/>
    <s v="Desarrollo de Software "/>
    <s v="Externo"/>
    <s v="Datos"/>
    <s v="Personas"/>
    <x v="1"/>
    <x v="15"/>
    <s v="Trabajo decente y crecimiento económico "/>
  </r>
  <r>
    <x v="14"/>
    <x v="120"/>
    <n v="1"/>
    <n v="1"/>
    <n v="1"/>
    <n v="1"/>
    <n v="2"/>
    <m/>
    <n v="1"/>
    <n v="1"/>
    <n v="1.02"/>
    <s v="Ambas"/>
    <s v="Desarrollo de Software "/>
    <s v="Externo"/>
    <s v="N/A"/>
    <s v="Gobernanza"/>
    <x v="1"/>
    <x v="7"/>
    <s v="Igualdad de género"/>
  </r>
  <r>
    <x v="5"/>
    <x v="121"/>
    <n v="1"/>
    <n v="1"/>
    <n v="1"/>
    <n v="1"/>
    <n v="2"/>
    <m/>
    <n v="1"/>
    <n v="1"/>
    <n v="1.02"/>
    <s v="Cerrada"/>
    <s v="Programa o proyecto"/>
    <s v="Externo"/>
    <s v="N/A"/>
    <s v="Desarrollo económico"/>
    <x v="1"/>
    <x v="0"/>
    <s v="Trabajo decente y crecimiento económico "/>
  </r>
  <r>
    <x v="8"/>
    <x v="122"/>
    <m/>
    <m/>
    <n v="1"/>
    <m/>
    <n v="2"/>
    <n v="1"/>
    <n v="3"/>
    <n v="2"/>
    <n v="1.02"/>
    <s v="Abierta"/>
    <s v="N/A"/>
    <s v="N/A"/>
    <s v="N/A"/>
    <s v="Hábitat"/>
    <x v="1"/>
    <x v="0"/>
    <s v="Salud y bienestar"/>
  </r>
  <r>
    <x v="8"/>
    <x v="123"/>
    <n v="1"/>
    <m/>
    <n v="1"/>
    <m/>
    <n v="2"/>
    <n v="1"/>
    <n v="1"/>
    <n v="2"/>
    <n v="1.02"/>
    <s v="Ambas"/>
    <s v="Desarrollo de Software "/>
    <s v="Mixto"/>
    <s v="N/A"/>
    <s v="Calidad de vida"/>
    <x v="1"/>
    <x v="9"/>
    <s v="Salud y bienestar"/>
  </r>
  <r>
    <x v="1"/>
    <x v="124"/>
    <n v="1"/>
    <n v="1"/>
    <m/>
    <m/>
    <n v="2"/>
    <n v="1"/>
    <n v="1"/>
    <n v="2"/>
    <n v="1.01"/>
    <s v="Cerrada"/>
    <s v="Desarrollo de Software "/>
    <s v="Interno"/>
    <s v="Proyecto"/>
    <s v="Eficiencia del estado"/>
    <x v="1"/>
    <x v="0"/>
    <s v="Alianza para lograr los objetivos "/>
  </r>
  <r>
    <x v="1"/>
    <x v="125"/>
    <n v="1"/>
    <n v="1"/>
    <n v="1"/>
    <m/>
    <n v="3"/>
    <n v="1"/>
    <m/>
    <n v="1"/>
    <n v="1"/>
    <s v="Cerrada"/>
    <s v="Desarrollo de Software "/>
    <s v="Interno"/>
    <s v="Proyecto"/>
    <s v="Eficiencia del estado"/>
    <x v="1"/>
    <x v="0"/>
    <s v="NA"/>
  </r>
  <r>
    <x v="13"/>
    <x v="126"/>
    <n v="1"/>
    <n v="1"/>
    <n v="1"/>
    <m/>
    <n v="2"/>
    <n v="1"/>
    <n v="1"/>
    <n v="1"/>
    <n v="1"/>
    <s v="Ambas"/>
    <s v="N/A"/>
    <s v="Interno"/>
    <s v="N/A"/>
    <s v="Eficiencia del estado"/>
    <x v="1"/>
    <x v="0"/>
    <s v="Alianza para lograr los objetivos "/>
  </r>
  <r>
    <x v="10"/>
    <x v="127"/>
    <n v="1"/>
    <n v="1"/>
    <n v="1"/>
    <m/>
    <n v="2"/>
    <n v="1"/>
    <n v="1"/>
    <n v="1"/>
    <n v="1"/>
    <s v="Ambas"/>
    <s v="Desarrollo de Software "/>
    <s v="Mixto"/>
    <s v="N/A"/>
    <s v="Personas"/>
    <x v="1"/>
    <x v="16"/>
    <s v="Educación de calidad"/>
  </r>
  <r>
    <x v="2"/>
    <x v="128"/>
    <n v="1"/>
    <n v="1"/>
    <n v="1"/>
    <m/>
    <n v="2"/>
    <n v="1"/>
    <n v="1"/>
    <n v="1"/>
    <n v="1"/>
    <s v="Cerrada"/>
    <s v="Desarrollo de Software "/>
    <s v="Interno"/>
    <s v="N/A"/>
    <s v="Eficiencia del estado"/>
    <x v="1"/>
    <x v="17"/>
    <m/>
  </r>
  <r>
    <x v="11"/>
    <x v="129"/>
    <n v="1"/>
    <n v="1"/>
    <n v="1"/>
    <m/>
    <n v="2"/>
    <n v="1"/>
    <n v="1"/>
    <n v="1"/>
    <n v="1"/>
    <s v="Cerrada"/>
    <s v="Desarrollo de Software "/>
    <s v="Interno"/>
    <s v="Ciudadano 360"/>
    <s v="Gobernanza"/>
    <x v="1"/>
    <x v="7"/>
    <m/>
  </r>
  <r>
    <x v="7"/>
    <x v="130"/>
    <n v="1"/>
    <n v="1"/>
    <n v="1"/>
    <n v="1"/>
    <n v="2"/>
    <n v="1"/>
    <m/>
    <n v="1"/>
    <n v="1"/>
    <s v="Cerrada"/>
    <s v="Desarrollo de Software "/>
    <s v="Interno"/>
    <s v="Proyecto"/>
    <s v="Eficiencia del estado"/>
    <x v="1"/>
    <x v="7"/>
    <s v="Alianza para lograr los objetivos "/>
  </r>
  <r>
    <x v="10"/>
    <x v="131"/>
    <n v="1"/>
    <n v="1"/>
    <n v="1"/>
    <n v="1"/>
    <n v="2"/>
    <n v="1"/>
    <m/>
    <n v="1"/>
    <n v="1"/>
    <s v="Cerrada"/>
    <s v="Desarrollo de Software "/>
    <s v="Interno"/>
    <s v="Sistemas de Información"/>
    <s v="Eficiencia del estado"/>
    <x v="1"/>
    <x v="7"/>
    <s v="Alianza para lograr los objetivos "/>
  </r>
  <r>
    <x v="6"/>
    <x v="132"/>
    <n v="1"/>
    <n v="1"/>
    <n v="1"/>
    <m/>
    <n v="2"/>
    <n v="1"/>
    <n v="1"/>
    <n v="1"/>
    <n v="1"/>
    <s v="Cerrada"/>
    <s v="Desarrollo de Software "/>
    <s v="Interno"/>
    <s v="N/A"/>
    <s v="Eficiencia del estado"/>
    <x v="1"/>
    <x v="9"/>
    <s v="Alianza para lograr los objetivos "/>
  </r>
  <r>
    <x v="13"/>
    <x v="133"/>
    <n v="1"/>
    <n v="1"/>
    <n v="1"/>
    <m/>
    <n v="2"/>
    <n v="1"/>
    <n v="1"/>
    <n v="1"/>
    <n v="1"/>
    <s v="Cerrada"/>
    <s v="Desarrollo de Software "/>
    <s v="Interno"/>
    <s v="N/A"/>
    <s v="Gobernanza"/>
    <x v="1"/>
    <x v="0"/>
    <s v="Alianza para lograr los objetivos "/>
  </r>
  <r>
    <x v="12"/>
    <x v="134"/>
    <n v="1"/>
    <n v="1"/>
    <n v="1"/>
    <n v="1"/>
    <n v="1"/>
    <n v="1"/>
    <n v="1"/>
    <n v="1"/>
    <n v="1"/>
    <s v="Cerrada"/>
    <s v="Datos"/>
    <s v="Interno"/>
    <s v="Interoperabilidad"/>
    <s v="Eficiencia del estado"/>
    <x v="1"/>
    <x v="17"/>
    <s v="Alianza para lograr los objetivos "/>
  </r>
  <r>
    <x v="4"/>
    <x v="135"/>
    <m/>
    <n v="1"/>
    <n v="1"/>
    <m/>
    <n v="1"/>
    <n v="1"/>
    <n v="1"/>
    <n v="3"/>
    <n v="1"/>
    <s v="Cerrada"/>
    <s v="Desarrollo de Software "/>
    <s v="Interno"/>
    <s v="Interoperabilidad"/>
    <s v="Eficiencia del estado"/>
    <x v="1"/>
    <x v="0"/>
    <s v="Alianza para lograr los objetivos "/>
  </r>
  <r>
    <x v="14"/>
    <x v="136"/>
    <m/>
    <m/>
    <n v="1"/>
    <m/>
    <n v="3"/>
    <m/>
    <n v="1"/>
    <n v="3"/>
    <n v="0.99"/>
    <s v="Cerrada"/>
    <s v="Comunicación organizacional"/>
    <s v="Externo"/>
    <s v="N/A"/>
    <s v="Personas"/>
    <x v="1"/>
    <x v="0"/>
    <s v="Igualdad de género "/>
  </r>
  <r>
    <x v="14"/>
    <x v="137"/>
    <m/>
    <m/>
    <n v="1"/>
    <m/>
    <n v="3"/>
    <m/>
    <n v="1"/>
    <n v="3"/>
    <n v="0.99"/>
    <s v="Cerrada"/>
    <s v="Desarrollo de Software "/>
    <s v="Mixto"/>
    <s v="PQRSD"/>
    <s v="Gobernanza"/>
    <x v="1"/>
    <x v="0"/>
    <s v="Igualdad de género "/>
  </r>
  <r>
    <x v="2"/>
    <x v="138"/>
    <n v="1"/>
    <m/>
    <m/>
    <m/>
    <n v="2"/>
    <n v="1"/>
    <n v="2"/>
    <n v="2"/>
    <n v="0.98"/>
    <s v="Ambas"/>
    <s v="Desarrollo de Software "/>
    <s v="Mixto"/>
    <s v="N/A"/>
    <s v="Desarrollo económico"/>
    <x v="1"/>
    <x v="0"/>
    <s v="Alianza para lograr los objetivos "/>
  </r>
  <r>
    <x v="7"/>
    <x v="139"/>
    <n v="1"/>
    <m/>
    <n v="1"/>
    <m/>
    <n v="2"/>
    <n v="1"/>
    <n v="2"/>
    <n v="1"/>
    <n v="0.97000000000000008"/>
    <s v="Cerrada"/>
    <s v="Desarrollo de Software "/>
    <s v="Externo"/>
    <s v="N/A"/>
    <s v="Calidad de vida"/>
    <x v="1"/>
    <x v="18"/>
    <s v="Hambre cero"/>
  </r>
  <r>
    <x v="11"/>
    <x v="140"/>
    <n v="1"/>
    <m/>
    <n v="1"/>
    <n v="1"/>
    <n v="2"/>
    <n v="1"/>
    <n v="1"/>
    <n v="1"/>
    <n v="0.97000000000000008"/>
    <s v="Cerrada"/>
    <s v="Comunicación organizacional"/>
    <s v="Externo"/>
    <s v="N/A"/>
    <s v="Calidad de vida"/>
    <x v="1"/>
    <x v="0"/>
    <s v="Reducción de las desigualdades "/>
  </r>
  <r>
    <x v="0"/>
    <x v="141"/>
    <n v="1"/>
    <m/>
    <n v="1"/>
    <m/>
    <n v="1"/>
    <n v="1"/>
    <n v="3"/>
    <n v="1"/>
    <n v="0.97000000000000008"/>
    <s v="Abierta"/>
    <s v="N/A"/>
    <s v="N/A"/>
    <s v="N/A"/>
    <s v="Medio ambiente"/>
    <x v="1"/>
    <x v="0"/>
    <s v="Ciudades y comunidades sostenibles "/>
  </r>
  <r>
    <x v="15"/>
    <x v="142"/>
    <m/>
    <n v="1"/>
    <n v="1"/>
    <m/>
    <n v="3"/>
    <m/>
    <n v="1"/>
    <n v="2"/>
    <n v="0.97"/>
    <s v="Cerrada"/>
    <s v="Programa o proyecto"/>
    <s v="Interno"/>
    <s v="Gestión del Conocimiento"/>
    <s v="Eficiencia del estado"/>
    <x v="1"/>
    <x v="0"/>
    <s v="Alianza para lograr los objetivos "/>
  </r>
  <r>
    <x v="8"/>
    <x v="143"/>
    <m/>
    <n v="1"/>
    <n v="1"/>
    <m/>
    <n v="2"/>
    <m/>
    <n v="2"/>
    <n v="2"/>
    <n v="0.97"/>
    <s v="Ambas"/>
    <s v="Desarrollo de Software "/>
    <s v="Externo"/>
    <s v="N/A"/>
    <s v="Calidad de vida"/>
    <x v="1"/>
    <x v="0"/>
    <s v="Salud y bienestar"/>
  </r>
  <r>
    <x v="13"/>
    <x v="144"/>
    <m/>
    <n v="1"/>
    <n v="1"/>
    <n v="1"/>
    <n v="2"/>
    <m/>
    <n v="1"/>
    <n v="2"/>
    <n v="0.97"/>
    <s v="Ambas"/>
    <s v="Programa o proyecto"/>
    <s v="Interno"/>
    <s v="N/A"/>
    <s v="Medio ambiente"/>
    <x v="34"/>
    <x v="0"/>
    <s v="Acción por el clima"/>
  </r>
  <r>
    <x v="15"/>
    <x v="145"/>
    <n v="1"/>
    <n v="1"/>
    <n v="1"/>
    <m/>
    <n v="2"/>
    <m/>
    <m/>
    <n v="2"/>
    <n v="0.97"/>
    <s v="Cerrada"/>
    <s v="Datos"/>
    <s v="Interno"/>
    <s v="Proyecto"/>
    <s v="Eficiencia del estado"/>
    <x v="1"/>
    <x v="19"/>
    <m/>
  </r>
  <r>
    <x v="15"/>
    <x v="146"/>
    <n v="1"/>
    <n v="1"/>
    <n v="1"/>
    <m/>
    <n v="2"/>
    <m/>
    <m/>
    <n v="2"/>
    <n v="0.97"/>
    <s v="Cerrada"/>
    <s v="Desarrollo de Software "/>
    <s v="Interno"/>
    <s v="Proyecto"/>
    <s v="Eficiencia del estado"/>
    <x v="1"/>
    <x v="0"/>
    <s v="Alianza para lograr los objetivos "/>
  </r>
  <r>
    <x v="4"/>
    <x v="147"/>
    <m/>
    <n v="1"/>
    <n v="1"/>
    <n v="1"/>
    <n v="1"/>
    <m/>
    <n v="2"/>
    <n v="2"/>
    <n v="0.97"/>
    <s v="Abierta"/>
    <s v="N/A"/>
    <s v="N/A"/>
    <s v="Articulación"/>
    <s v="Medio ambiente"/>
    <x v="35"/>
    <x v="0"/>
    <s v="Agua limpia y saneamiento"/>
  </r>
  <r>
    <x v="0"/>
    <x v="148"/>
    <n v="1"/>
    <n v="1"/>
    <m/>
    <m/>
    <n v="2"/>
    <n v="1"/>
    <n v="2"/>
    <n v="1"/>
    <n v="0.96000000000000008"/>
    <s v="Ambas"/>
    <s v="N/A"/>
    <s v="Mixto"/>
    <s v="N/A"/>
    <s v="Calidad de vida"/>
    <x v="36"/>
    <x v="0"/>
    <s v="Ciudades y comunidades sostenibles"/>
  </r>
  <r>
    <x v="1"/>
    <x v="149"/>
    <n v="1"/>
    <m/>
    <m/>
    <m/>
    <n v="2"/>
    <m/>
    <n v="1"/>
    <n v="3"/>
    <n v="0.95"/>
    <s v="Cerrada"/>
    <s v="Programa o proyecto"/>
    <s v="Interno"/>
    <s v="N/A"/>
    <s v="Eficiencia del estado"/>
    <x v="1"/>
    <x v="0"/>
    <s v="Alianza para lograr los objetivos "/>
  </r>
  <r>
    <x v="0"/>
    <x v="150"/>
    <n v="1"/>
    <m/>
    <m/>
    <m/>
    <m/>
    <m/>
    <n v="3"/>
    <n v="3"/>
    <n v="0.95"/>
    <s v="Cerrada"/>
    <s v="Desarrollo de Software "/>
    <s v="Mixto"/>
    <s v="Ciudadano 360"/>
    <s v="Gobernanza"/>
    <x v="1"/>
    <x v="0"/>
    <m/>
  </r>
  <r>
    <x v="14"/>
    <x v="151"/>
    <n v="1"/>
    <m/>
    <n v="1"/>
    <m/>
    <n v="2"/>
    <m/>
    <n v="1"/>
    <n v="2"/>
    <n v="0.94"/>
    <s v="Cerrada"/>
    <s v="Comunicación organizacional"/>
    <s v="Mixto"/>
    <s v="N/A"/>
    <s v="Calidad de vida"/>
    <x v="1"/>
    <x v="0"/>
    <s v="Igualdad de género "/>
  </r>
  <r>
    <x v="5"/>
    <x v="152"/>
    <n v="1"/>
    <n v="1"/>
    <m/>
    <m/>
    <n v="3"/>
    <m/>
    <m/>
    <n v="2"/>
    <n v="0.93000000000000016"/>
    <s v="Cerrada"/>
    <s v="Desarrollo de Software "/>
    <s v="Mixto"/>
    <s v="PQRSD"/>
    <s v="Gobernanza"/>
    <x v="1"/>
    <x v="0"/>
    <s v="Alianza para lograr los objetivos"/>
  </r>
  <r>
    <x v="7"/>
    <x v="153"/>
    <n v="1"/>
    <n v="1"/>
    <m/>
    <m/>
    <n v="2"/>
    <m/>
    <n v="1"/>
    <n v="2"/>
    <n v="0.92999999999999994"/>
    <s v="N/A"/>
    <s v="N/A"/>
    <s v="N/A"/>
    <s v="N/A"/>
    <s v="Calidad de vida"/>
    <x v="37"/>
    <x v="0"/>
    <s v="Salud y bienestar"/>
  </r>
  <r>
    <x v="7"/>
    <x v="154"/>
    <n v="1"/>
    <n v="1"/>
    <m/>
    <m/>
    <n v="2"/>
    <m/>
    <n v="1"/>
    <n v="2"/>
    <n v="0.92999999999999994"/>
    <s v="Ambas"/>
    <s v="Desarrollo de Software "/>
    <s v="Externo"/>
    <s v="N/A"/>
    <s v="Calidad de vida"/>
    <x v="38"/>
    <x v="0"/>
    <s v="Salud y bienestar"/>
  </r>
  <r>
    <x v="1"/>
    <x v="155"/>
    <n v="1"/>
    <n v="1"/>
    <m/>
    <m/>
    <n v="2"/>
    <m/>
    <n v="1"/>
    <n v="2"/>
    <n v="0.92999999999999994"/>
    <s v="Ambas"/>
    <s v="Programa o proyecto"/>
    <s v="Interno"/>
    <s v="N/A"/>
    <s v="Eficiencia del estado"/>
    <x v="1"/>
    <x v="0"/>
    <s v="Alianza para lograr los objetivos"/>
  </r>
  <r>
    <x v="5"/>
    <x v="156"/>
    <n v="1"/>
    <n v="1"/>
    <n v="1"/>
    <m/>
    <n v="2"/>
    <m/>
    <n v="1"/>
    <n v="1"/>
    <n v="0.92"/>
    <s v="Ambas"/>
    <s v="Desarrollo de Software "/>
    <s v="Externo"/>
    <s v="N/A"/>
    <s v="Desarrollo económico"/>
    <x v="1"/>
    <x v="20"/>
    <s v="Trabajo decente y crecimiento económico"/>
  </r>
  <r>
    <x v="5"/>
    <x v="157"/>
    <n v="1"/>
    <n v="1"/>
    <n v="1"/>
    <m/>
    <n v="2"/>
    <m/>
    <n v="1"/>
    <n v="1"/>
    <n v="0.92"/>
    <s v="Cerrada"/>
    <s v="Comunicación organizacional"/>
    <s v="Externo"/>
    <s v="Comunicación"/>
    <s v="Gobernanza"/>
    <x v="1"/>
    <x v="0"/>
    <s v="Trabajo decente y crecimiento económico "/>
  </r>
  <r>
    <x v="4"/>
    <x v="158"/>
    <n v="1"/>
    <n v="1"/>
    <n v="1"/>
    <m/>
    <n v="2"/>
    <m/>
    <n v="1"/>
    <n v="1"/>
    <n v="0.92"/>
    <s v="Ambas"/>
    <s v="Desarrollo de Software "/>
    <s v="Interno"/>
    <s v="Fáuna"/>
    <s v="Medio ambiente"/>
    <x v="39"/>
    <x v="0"/>
    <s v="Vida de ecosistemas terrestres"/>
  </r>
  <r>
    <x v="11"/>
    <x v="159"/>
    <m/>
    <m/>
    <n v="1"/>
    <m/>
    <n v="3"/>
    <n v="1"/>
    <n v="1"/>
    <n v="2"/>
    <n v="0.91999999999999993"/>
    <s v="Cerrada"/>
    <s v="Cultura"/>
    <s v="Mixto"/>
    <s v="N/A"/>
    <s v="Calidad de vida"/>
    <x v="1"/>
    <x v="0"/>
    <s v="Reducción de las desigualdades"/>
  </r>
  <r>
    <x v="0"/>
    <x v="160"/>
    <m/>
    <m/>
    <n v="1"/>
    <m/>
    <n v="3"/>
    <n v="1"/>
    <n v="1"/>
    <n v="2"/>
    <n v="0.91999999999999993"/>
    <s v="Ambas"/>
    <s v="Cultura"/>
    <s v="Externo"/>
    <s v="N/A"/>
    <s v="Medio ambiente"/>
    <x v="1"/>
    <x v="0"/>
    <s v="Ciudades y comunidades sostenibles "/>
  </r>
  <r>
    <x v="15"/>
    <x v="161"/>
    <m/>
    <m/>
    <n v="1"/>
    <m/>
    <n v="3"/>
    <n v="1"/>
    <n v="1"/>
    <n v="2"/>
    <n v="0.91999999999999993"/>
    <s v="Cerrada"/>
    <s v="Cultura"/>
    <s v="Interno"/>
    <s v="Articulación"/>
    <s v="Eficiencia del estado"/>
    <x v="1"/>
    <x v="0"/>
    <m/>
  </r>
  <r>
    <x v="14"/>
    <x v="162"/>
    <m/>
    <m/>
    <n v="1"/>
    <n v="1"/>
    <n v="2"/>
    <n v="1"/>
    <n v="1"/>
    <n v="2"/>
    <n v="0.91999999999999993"/>
    <s v="Cerrada"/>
    <s v="Desarrollo de Software "/>
    <s v="Interno"/>
    <s v="Ciudadano 360"/>
    <s v="Personas"/>
    <x v="1"/>
    <x v="0"/>
    <s v="Igualdad de género"/>
  </r>
  <r>
    <x v="14"/>
    <x v="163"/>
    <n v="1"/>
    <m/>
    <n v="1"/>
    <m/>
    <n v="1"/>
    <n v="1"/>
    <n v="1"/>
    <n v="2"/>
    <n v="0.91999999999999993"/>
    <s v="Cerrada"/>
    <s v="Cultura"/>
    <s v="Mixto"/>
    <s v="N/A"/>
    <s v="Desarrollo económico"/>
    <x v="1"/>
    <x v="0"/>
    <s v="Igualdad de género"/>
  </r>
  <r>
    <x v="6"/>
    <x v="164"/>
    <n v="1"/>
    <n v="1"/>
    <m/>
    <m/>
    <n v="1"/>
    <n v="1"/>
    <n v="1"/>
    <n v="2"/>
    <n v="0.90999999999999992"/>
    <s v="Ambas"/>
    <s v="Desarrollo de Software "/>
    <s v="Interno"/>
    <s v="N/A"/>
    <s v="Eficiencia del estado"/>
    <x v="1"/>
    <x v="0"/>
    <m/>
  </r>
  <r>
    <x v="14"/>
    <x v="165"/>
    <m/>
    <n v="1"/>
    <n v="1"/>
    <m/>
    <n v="3"/>
    <n v="1"/>
    <n v="1"/>
    <n v="1"/>
    <n v="0.9"/>
    <s v="Ambas"/>
    <s v="N/A"/>
    <s v="Externo"/>
    <s v="N/A"/>
    <s v="Calidad de vida"/>
    <x v="1"/>
    <x v="0"/>
    <s v="Igualdad de género"/>
  </r>
  <r>
    <x v="11"/>
    <x v="166"/>
    <m/>
    <n v="1"/>
    <n v="1"/>
    <m/>
    <n v="2"/>
    <n v="1"/>
    <n v="2"/>
    <n v="1"/>
    <n v="0.9"/>
    <s v="Ambas"/>
    <s v="Programa o proyecto"/>
    <s v="Mixto"/>
    <s v="N/A"/>
    <s v="Personas"/>
    <x v="1"/>
    <x v="0"/>
    <s v="Salud y bienestar"/>
  </r>
  <r>
    <x v="7"/>
    <x v="167"/>
    <n v="1"/>
    <n v="1"/>
    <n v="1"/>
    <m/>
    <n v="1"/>
    <n v="1"/>
    <n v="1"/>
    <n v="1"/>
    <n v="0.9"/>
    <s v="Cerrada"/>
    <s v="Datos"/>
    <s v="Externo"/>
    <s v="Revisar"/>
    <s v="Personas"/>
    <x v="1"/>
    <x v="0"/>
    <s v="Alianza para lograr los objetivos "/>
  </r>
  <r>
    <x v="1"/>
    <x v="168"/>
    <n v="1"/>
    <m/>
    <m/>
    <n v="1"/>
    <n v="2"/>
    <m/>
    <n v="1"/>
    <n v="2"/>
    <n v="0.89999999999999991"/>
    <s v="Cerrada"/>
    <s v="Programa o proyecto"/>
    <s v="Interno"/>
    <s v="N/A"/>
    <s v="Eficiencia del estado"/>
    <x v="1"/>
    <x v="0"/>
    <s v="Trabajo decente y crecimiento económico "/>
  </r>
  <r>
    <x v="14"/>
    <x v="169"/>
    <n v="1"/>
    <m/>
    <n v="1"/>
    <m/>
    <n v="3"/>
    <m/>
    <n v="1"/>
    <n v="1"/>
    <n v="0.89000000000000012"/>
    <s v="Ambas"/>
    <s v="Programa o proyecto"/>
    <s v="Externo"/>
    <s v="N/A"/>
    <s v="Calidad de vida"/>
    <x v="1"/>
    <x v="0"/>
    <s v="Salud y bienestar"/>
  </r>
  <r>
    <x v="1"/>
    <x v="170"/>
    <n v="1"/>
    <m/>
    <n v="1"/>
    <m/>
    <n v="1"/>
    <m/>
    <n v="3"/>
    <n v="1"/>
    <n v="0.89000000000000012"/>
    <s v="Ambas"/>
    <s v="Desarrollo de Software "/>
    <s v="Mixto"/>
    <s v="N/A"/>
    <s v="Gobernanza"/>
    <x v="1"/>
    <x v="0"/>
    <m/>
  </r>
  <r>
    <x v="15"/>
    <x v="171"/>
    <n v="1"/>
    <m/>
    <n v="1"/>
    <m/>
    <n v="2"/>
    <m/>
    <n v="2"/>
    <n v="1"/>
    <n v="0.89"/>
    <s v="Ambas"/>
    <s v="Programa o proyecto"/>
    <s v="Mixto"/>
    <s v="Articulación"/>
    <s v="Desarrollo económico"/>
    <x v="1"/>
    <x v="0"/>
    <s v="Alianza para lograr los objetivos "/>
  </r>
  <r>
    <x v="1"/>
    <x v="172"/>
    <n v="1"/>
    <n v="1"/>
    <m/>
    <m/>
    <n v="3"/>
    <m/>
    <n v="1"/>
    <n v="1"/>
    <n v="0.88000000000000012"/>
    <s v="Ambas"/>
    <s v="Desarrollo de Software "/>
    <s v="Mixto"/>
    <s v="N/A"/>
    <s v="Eficiencia del estado"/>
    <x v="40"/>
    <x v="9"/>
    <m/>
  </r>
  <r>
    <x v="1"/>
    <x v="173"/>
    <m/>
    <n v="1"/>
    <m/>
    <m/>
    <n v="3"/>
    <m/>
    <n v="3"/>
    <n v="1"/>
    <n v="0.88000000000000012"/>
    <s v="Cerrada"/>
    <s v="Cultura"/>
    <s v="Externo"/>
    <s v="N/A"/>
    <s v="Calidad de vida"/>
    <x v="1"/>
    <x v="0"/>
    <s v="Alianza para lograr los objetivos "/>
  </r>
  <r>
    <x v="5"/>
    <x v="174"/>
    <m/>
    <m/>
    <m/>
    <m/>
    <n v="3"/>
    <n v="1"/>
    <n v="2"/>
    <n v="2"/>
    <n v="0.88000000000000012"/>
    <s v="Ambas"/>
    <s v="Programa o proyecto"/>
    <s v="Mixto"/>
    <s v="N/A"/>
    <s v="Desarrollo económico"/>
    <x v="41"/>
    <x v="0"/>
    <s v="Trabajo decente y crecimiento económico "/>
  </r>
  <r>
    <x v="14"/>
    <x v="175"/>
    <n v="1"/>
    <m/>
    <n v="1"/>
    <m/>
    <n v="2"/>
    <n v="1"/>
    <n v="1"/>
    <n v="1"/>
    <n v="0.87"/>
    <s v="Ambas"/>
    <s v="Programa o proyecto"/>
    <s v="Externo"/>
    <s v="N/A"/>
    <s v="Desarrollo económico"/>
    <x v="1"/>
    <x v="0"/>
    <s v="Igualdad de género"/>
  </r>
  <r>
    <x v="3"/>
    <x v="176"/>
    <n v="1"/>
    <n v="1"/>
    <n v="1"/>
    <n v="1"/>
    <n v="1"/>
    <n v="1"/>
    <n v="1"/>
    <m/>
    <n v="0.85"/>
    <s v="Ambas"/>
    <s v="Cultura"/>
    <s v="Interno"/>
    <s v="N/A"/>
    <s v="Eficiencia del estado"/>
    <x v="1"/>
    <x v="0"/>
    <m/>
  </r>
  <r>
    <x v="7"/>
    <x v="177"/>
    <m/>
    <m/>
    <m/>
    <m/>
    <n v="2"/>
    <m/>
    <n v="2"/>
    <n v="3"/>
    <n v="0.85"/>
    <s v="Ambas"/>
    <s v="Programa o proyecto"/>
    <s v="Externo"/>
    <s v="N/A"/>
    <s v="Desarrollo económico"/>
    <x v="1"/>
    <x v="0"/>
    <s v="Trabajo decente y crecimiento económico "/>
  </r>
  <r>
    <x v="14"/>
    <x v="178"/>
    <m/>
    <m/>
    <n v="1"/>
    <m/>
    <n v="3"/>
    <m/>
    <n v="1"/>
    <n v="2"/>
    <n v="0.84000000000000008"/>
    <s v="Cerrada"/>
    <s v="Comunicación organizacional"/>
    <s v="Externo"/>
    <s v="Comunicación"/>
    <s v="Personas"/>
    <x v="1"/>
    <x v="0"/>
    <s v="Reducción de las desigualdades "/>
  </r>
  <r>
    <x v="0"/>
    <x v="179"/>
    <m/>
    <m/>
    <n v="1"/>
    <m/>
    <n v="2"/>
    <m/>
    <n v="2"/>
    <n v="2"/>
    <n v="0.84000000000000008"/>
    <s v="Ambas"/>
    <s v="Cultura"/>
    <s v="Externo"/>
    <s v="N/A"/>
    <s v="Calidad de vida"/>
    <x v="1"/>
    <x v="0"/>
    <s v="Ciudades y comunidades sostenibles "/>
  </r>
  <r>
    <x v="0"/>
    <x v="180"/>
    <m/>
    <m/>
    <n v="1"/>
    <m/>
    <n v="2"/>
    <m/>
    <n v="2"/>
    <n v="2"/>
    <n v="0.84000000000000008"/>
    <s v="Ambas"/>
    <s v="Programa o proyecto"/>
    <s v="Externo"/>
    <s v="N/A"/>
    <s v="Calidad de vida"/>
    <x v="1"/>
    <x v="0"/>
    <s v="Ciudades y comunidades sostenibles "/>
  </r>
  <r>
    <x v="2"/>
    <x v="181"/>
    <n v="1"/>
    <m/>
    <m/>
    <m/>
    <n v="2"/>
    <n v="1"/>
    <n v="2"/>
    <n v="1"/>
    <n v="0.83000000000000007"/>
    <s v="Ambas"/>
    <s v="Desarrollo de Software "/>
    <s v="Mixto"/>
    <s v="N/A"/>
    <s v="Desarrollo económico"/>
    <x v="1"/>
    <x v="0"/>
    <s v="Alianza para lograr los objetivos "/>
  </r>
  <r>
    <x v="4"/>
    <x v="182"/>
    <n v="1"/>
    <n v="1"/>
    <n v="1"/>
    <m/>
    <n v="2"/>
    <m/>
    <m/>
    <n v="1"/>
    <n v="0.82000000000000006"/>
    <s v="Cerrada"/>
    <s v="Cultura"/>
    <s v="Interno"/>
    <s v="Proyecto"/>
    <s v="Eficiencia del estado"/>
    <x v="1"/>
    <x v="0"/>
    <s v="Alianza para lograr los objetivos "/>
  </r>
  <r>
    <x v="4"/>
    <x v="183"/>
    <m/>
    <n v="1"/>
    <n v="1"/>
    <n v="1"/>
    <n v="1"/>
    <m/>
    <n v="2"/>
    <n v="1"/>
    <n v="0.82"/>
    <s v="Cerrada"/>
    <s v="Cultura"/>
    <s v="Mixto"/>
    <s v="N/A"/>
    <s v="Medio ambiente"/>
    <x v="1"/>
    <x v="0"/>
    <m/>
  </r>
  <r>
    <x v="4"/>
    <x v="184"/>
    <n v="1"/>
    <m/>
    <n v="1"/>
    <m/>
    <n v="2"/>
    <m/>
    <n v="1"/>
    <n v="1"/>
    <n v="0.79"/>
    <s v="Ambas"/>
    <s v="Programa o proyecto"/>
    <s v="Externo"/>
    <s v="Cauces"/>
    <s v="Hábitat"/>
    <x v="42"/>
    <x v="0"/>
    <s v="Industria, innovación e infraestructuras"/>
  </r>
  <r>
    <x v="0"/>
    <x v="185"/>
    <m/>
    <m/>
    <n v="1"/>
    <m/>
    <n v="1"/>
    <m/>
    <n v="1"/>
    <n v="3"/>
    <n v="0.79"/>
    <s v="Abierta"/>
    <s v="N/A"/>
    <s v="N/A"/>
    <s v="N/A"/>
    <s v="Calidad de vida"/>
    <x v="43"/>
    <x v="0"/>
    <s v="Ciudades y comunidades sostenibles "/>
  </r>
  <r>
    <x v="5"/>
    <x v="186"/>
    <n v="1"/>
    <n v="1"/>
    <m/>
    <m/>
    <n v="3"/>
    <m/>
    <m/>
    <n v="1"/>
    <n v="0.78000000000000014"/>
    <s v="Cerrada"/>
    <s v="Desarrollo de Software "/>
    <s v="Interno"/>
    <s v="Responsabilidad SEC Inn digital"/>
    <s v="Eficiencia del estado"/>
    <x v="44"/>
    <x v="0"/>
    <m/>
  </r>
  <r>
    <x v="2"/>
    <x v="187"/>
    <m/>
    <n v="1"/>
    <m/>
    <n v="1"/>
    <m/>
    <m/>
    <n v="1"/>
    <n v="3"/>
    <n v="0.78"/>
    <s v="Cerrada"/>
    <s v="Datos"/>
    <s v="Interno"/>
    <s v="Datos"/>
    <s v="Desarrollo económico"/>
    <x v="1"/>
    <x v="0"/>
    <s v="Alianza para lograr los objetivos "/>
  </r>
  <r>
    <x v="2"/>
    <x v="188"/>
    <m/>
    <m/>
    <n v="1"/>
    <m/>
    <n v="3"/>
    <n v="1"/>
    <n v="1"/>
    <n v="1"/>
    <n v="0.77"/>
    <s v="Cerrada"/>
    <s v="Desarrollo de Software "/>
    <s v="Interno"/>
    <s v="N/A"/>
    <s v="Desarrollo económico"/>
    <x v="1"/>
    <x v="0"/>
    <m/>
  </r>
  <r>
    <x v="5"/>
    <x v="189"/>
    <m/>
    <m/>
    <n v="1"/>
    <n v="1"/>
    <n v="2"/>
    <n v="1"/>
    <n v="1"/>
    <n v="1"/>
    <n v="0.77"/>
    <s v="Ambas"/>
    <s v="Desarrollo de Software "/>
    <s v="Mixto"/>
    <s v="N/A"/>
    <s v="Desarrollo económico"/>
    <x v="45"/>
    <x v="0"/>
    <s v="Trabajo decente y crecimiento económico "/>
  </r>
  <r>
    <x v="1"/>
    <x v="190"/>
    <n v="1"/>
    <m/>
    <n v="1"/>
    <m/>
    <n v="2"/>
    <n v="1"/>
    <m/>
    <n v="1"/>
    <n v="0.77"/>
    <s v="Cerrada"/>
    <s v="Comunicación organizacional"/>
    <s v="Interno"/>
    <s v="Proyecto"/>
    <s v="Eficiencia del estado"/>
    <x v="1"/>
    <x v="0"/>
    <m/>
  </r>
  <r>
    <x v="1"/>
    <x v="191"/>
    <n v="1"/>
    <m/>
    <m/>
    <m/>
    <n v="3"/>
    <m/>
    <n v="1"/>
    <n v="1"/>
    <n v="0.75"/>
    <s v="Cerrada"/>
    <s v="Desarrollo de Software "/>
    <s v="Interno"/>
    <s v="N/A"/>
    <s v="Eficiencia del estado"/>
    <x v="1"/>
    <x v="0"/>
    <s v="Alianza para lograr los objetivos"/>
  </r>
  <r>
    <x v="0"/>
    <x v="192"/>
    <n v="1"/>
    <m/>
    <m/>
    <m/>
    <m/>
    <m/>
    <n v="1"/>
    <n v="3"/>
    <n v="0.75"/>
    <s v="Ambas"/>
    <s v="Cultura"/>
    <s v="Externo"/>
    <s v="N/A"/>
    <s v="Calidad de vida"/>
    <x v="46"/>
    <x v="0"/>
    <s v="Ciudades y comunidades sostenibles "/>
  </r>
  <r>
    <x v="4"/>
    <x v="193"/>
    <m/>
    <m/>
    <n v="1"/>
    <m/>
    <n v="2"/>
    <m/>
    <n v="1"/>
    <n v="2"/>
    <n v="0.74"/>
    <s v="Cerrada"/>
    <s v="Desarrollo de Software "/>
    <s v="Interno"/>
    <s v="N/A"/>
    <s v="Medio ambiente"/>
    <x v="1"/>
    <x v="0"/>
    <s v="Acción por el clima"/>
  </r>
  <r>
    <x v="0"/>
    <x v="194"/>
    <m/>
    <m/>
    <m/>
    <m/>
    <n v="3"/>
    <m/>
    <n v="1"/>
    <n v="2"/>
    <n v="0.7"/>
    <s v="Cerrada"/>
    <s v="Cultura"/>
    <s v="Interno"/>
    <s v="Articulación"/>
    <s v="Calidad de vida"/>
    <x v="1"/>
    <x v="0"/>
    <s v="Ciudades y comunidades sostenibles "/>
  </r>
  <r>
    <x v="7"/>
    <x v="195"/>
    <m/>
    <m/>
    <m/>
    <m/>
    <n v="2"/>
    <m/>
    <n v="2"/>
    <n v="2"/>
    <n v="0.7"/>
    <s v="Ambas"/>
    <s v="Programa o proyecto"/>
    <s v="Externo"/>
    <s v="N/A"/>
    <s v="Calidad de vida"/>
    <x v="47"/>
    <x v="0"/>
    <s v="Reducción de las desigualdades "/>
  </r>
  <r>
    <x v="1"/>
    <x v="196"/>
    <m/>
    <n v="1"/>
    <m/>
    <m/>
    <n v="3"/>
    <m/>
    <n v="1"/>
    <n v="1"/>
    <n v="0.68"/>
    <s v="Cerrada"/>
    <s v="Desarrollo de Software "/>
    <s v="Interno"/>
    <s v="Proyecto"/>
    <s v="Eficiencia del estado"/>
    <x v="1"/>
    <x v="0"/>
    <m/>
  </r>
  <r>
    <x v="5"/>
    <x v="197"/>
    <m/>
    <m/>
    <m/>
    <m/>
    <n v="3"/>
    <m/>
    <n v="1"/>
    <n v="1"/>
    <n v="0.55000000000000004"/>
    <s v="Ambas"/>
    <s v="Desarrollo de Software "/>
    <s v="Externo"/>
    <s v="N/A"/>
    <s v="Personas"/>
    <x v="1"/>
    <x v="0"/>
    <s v="Educación de calidad"/>
  </r>
  <r>
    <x v="2"/>
    <x v="198"/>
    <m/>
    <m/>
    <m/>
    <m/>
    <m/>
    <m/>
    <n v="1"/>
    <n v="3"/>
    <n v="0.54999999999999993"/>
    <s v="N/A"/>
    <s v="N/A"/>
    <s v="N/A"/>
    <s v="N/A"/>
    <s v="Hábitat"/>
    <x v="1"/>
    <x v="0"/>
    <m/>
  </r>
  <r>
    <x v="0"/>
    <x v="199"/>
    <m/>
    <m/>
    <n v="1"/>
    <m/>
    <n v="1"/>
    <m/>
    <m/>
    <n v="2"/>
    <n v="0.54"/>
    <s v="Cerrada"/>
    <s v="Comunicación organizacional"/>
    <s v="Mixto"/>
    <s v="Proyecto"/>
    <s v="Gobernanza"/>
    <x v="1"/>
    <x v="0"/>
    <s v="Ciudades y comunidades sostenibles "/>
  </r>
  <r>
    <x v="0"/>
    <x v="200"/>
    <m/>
    <m/>
    <m/>
    <m/>
    <n v="2"/>
    <n v="1"/>
    <n v="1"/>
    <n v="1"/>
    <n v="0.53"/>
    <s v="N/A"/>
    <s v="N/A"/>
    <s v="N/A"/>
    <s v="Articulación"/>
    <s v="Eficiencia del estado"/>
    <x v="1"/>
    <x v="0"/>
    <s v="Alianza para lograr los objetivos "/>
  </r>
  <r>
    <x v="1"/>
    <x v="201"/>
    <m/>
    <m/>
    <m/>
    <m/>
    <n v="2"/>
    <n v="1"/>
    <n v="1"/>
    <n v="1"/>
    <n v="0.53"/>
    <s v="Ambas"/>
    <s v="Programa o proyecto"/>
    <s v="Interno"/>
    <s v="N/A"/>
    <s v="Eficiencia del estado"/>
    <x v="1"/>
    <x v="0"/>
    <m/>
  </r>
  <r>
    <x v="5"/>
    <x v="202"/>
    <m/>
    <m/>
    <m/>
    <m/>
    <n v="2"/>
    <m/>
    <m/>
    <n v="2"/>
    <n v="0.5"/>
    <s v="Abierta"/>
    <s v="N/A"/>
    <s v="N/A"/>
    <s v="Conectividad"/>
    <s v="Personas"/>
    <x v="1"/>
    <x v="0"/>
    <s v="Industria, innovación e infraestructuras"/>
  </r>
  <r>
    <x v="16"/>
    <x v="203"/>
    <n v="1"/>
    <m/>
    <n v="1"/>
    <n v="1"/>
    <n v="2"/>
    <n v="1"/>
    <n v="2"/>
    <m/>
    <n v="0.92000000000000015"/>
    <s v="Cerrada"/>
    <s v="Cultura"/>
    <s v="Interno"/>
    <s v="N/A"/>
    <s v="Hábitat"/>
    <x v="1"/>
    <x v="0"/>
    <m/>
  </r>
  <r>
    <x v="16"/>
    <x v="204"/>
    <n v="1"/>
    <m/>
    <n v="1"/>
    <n v="1"/>
    <n v="2"/>
    <n v="1"/>
    <n v="2"/>
    <m/>
    <n v="0.92000000000000015"/>
    <s v="Ambas"/>
    <s v="Cultura"/>
    <s v="Mixto"/>
    <s v="N/A"/>
    <s v="Calidad de vida"/>
    <x v="48"/>
    <x v="0"/>
    <s v="Vida de ecosistemas terrestres"/>
  </r>
  <r>
    <x v="16"/>
    <x v="205"/>
    <n v="1"/>
    <n v="1"/>
    <m/>
    <m/>
    <n v="2"/>
    <n v="1"/>
    <n v="2"/>
    <m/>
    <n v="0.81"/>
    <s v="Cerrada"/>
    <s v="Desarrollo de Software "/>
    <s v="Interno"/>
    <s v="N/A"/>
    <s v="Gobernanza"/>
    <x v="1"/>
    <x v="0"/>
    <m/>
  </r>
  <r>
    <x v="16"/>
    <x v="206"/>
    <n v="1"/>
    <m/>
    <m/>
    <m/>
    <n v="3"/>
    <m/>
    <n v="2"/>
    <m/>
    <n v="0.7"/>
    <s v="Cerrada"/>
    <s v="Datos"/>
    <s v="Interno"/>
    <s v="N/A"/>
    <s v="Gobernanza"/>
    <x v="1"/>
    <x v="0"/>
    <s v="Industria, innovación e infraestructuras"/>
  </r>
  <r>
    <x v="16"/>
    <x v="207"/>
    <n v="1"/>
    <m/>
    <m/>
    <m/>
    <n v="3"/>
    <m/>
    <n v="2"/>
    <m/>
    <n v="0.7"/>
    <s v="Cerrada"/>
    <s v="Comunicación organizacional"/>
    <s v="Interno"/>
    <s v="N/A"/>
    <s v="Personas"/>
    <x v="1"/>
    <x v="0"/>
    <m/>
  </r>
  <r>
    <x v="16"/>
    <x v="208"/>
    <n v="1"/>
    <m/>
    <m/>
    <m/>
    <n v="2"/>
    <m/>
    <n v="2"/>
    <m/>
    <n v="0.60000000000000009"/>
    <s v="Ambas"/>
    <s v="Desarrollo de Software "/>
    <s v="Mixto"/>
    <s v="N/A"/>
    <s v="Gobernanza"/>
    <x v="1"/>
    <x v="0"/>
    <m/>
  </r>
  <r>
    <x v="16"/>
    <x v="209"/>
    <n v="1"/>
    <n v="1"/>
    <n v="1"/>
    <n v="1"/>
    <n v="3"/>
    <n v="1"/>
    <n v="2"/>
    <m/>
    <n v="1.1500000000000001"/>
    <s v="Ambas"/>
    <s v="Desarrollo de Software "/>
    <s v="Mixto"/>
    <s v="N/A"/>
    <s v="Hábitat"/>
    <x v="1"/>
    <x v="0"/>
    <m/>
  </r>
  <r>
    <x v="16"/>
    <x v="210"/>
    <n v="1"/>
    <n v="1"/>
    <n v="1"/>
    <n v="1"/>
    <n v="2"/>
    <n v="1"/>
    <n v="2"/>
    <m/>
    <n v="1.05"/>
    <s v="Cerrada"/>
    <s v="Desarrollo de Software "/>
    <s v="Interno"/>
    <s v="N/A"/>
    <s v="Gobernanza"/>
    <x v="1"/>
    <x v="0"/>
    <m/>
  </r>
  <r>
    <x v="16"/>
    <x v="211"/>
    <n v="1"/>
    <n v="1"/>
    <m/>
    <m/>
    <n v="3"/>
    <n v="1"/>
    <n v="2"/>
    <m/>
    <n v="0.91000000000000014"/>
    <s v="Cerrada"/>
    <s v="Comunicación organizacional"/>
    <s v="Externo"/>
    <s v="N/A"/>
    <s v="Personas"/>
    <x v="1"/>
    <x v="0"/>
    <m/>
  </r>
  <r>
    <x v="16"/>
    <x v="212"/>
    <n v="1"/>
    <m/>
    <n v="1"/>
    <n v="1"/>
    <n v="2"/>
    <m/>
    <n v="2"/>
    <m/>
    <n v="0.84000000000000008"/>
    <s v="Ambas"/>
    <s v="Desarrollo de Software "/>
    <s v="Mixto"/>
    <s v="N/A"/>
    <s v="Gobernanza"/>
    <x v="1"/>
    <x v="0"/>
    <m/>
  </r>
  <r>
    <x v="16"/>
    <x v="213"/>
    <n v="1"/>
    <n v="1"/>
    <n v="1"/>
    <n v="1"/>
    <n v="2"/>
    <n v="1"/>
    <n v="2"/>
    <m/>
    <n v="1.05"/>
    <s v="Cerrada"/>
    <s v="Programa o proyecto"/>
    <s v="Externo"/>
    <s v="N/A"/>
    <s v="Hábitat"/>
    <x v="1"/>
    <x v="0"/>
    <s v="Agua limpia y saneamiento"/>
  </r>
  <r>
    <x v="16"/>
    <x v="214"/>
    <n v="1"/>
    <n v="1"/>
    <n v="1"/>
    <m/>
    <n v="2"/>
    <n v="1"/>
    <n v="2"/>
    <m/>
    <n v="0.95"/>
    <s v="Ambas"/>
    <s v="Desarrollo de Software "/>
    <s v="Mixto"/>
    <s v="N/A"/>
    <s v="Gobernanza"/>
    <x v="1"/>
    <x v="0"/>
    <s v="Industria, innovación e infraestructuras"/>
  </r>
  <r>
    <x v="16"/>
    <x v="215"/>
    <n v="1"/>
    <n v="1"/>
    <n v="1"/>
    <m/>
    <n v="2"/>
    <n v="1"/>
    <n v="2"/>
    <m/>
    <n v="0.95"/>
    <s v="Ambas"/>
    <s v="Desarrollo de Software "/>
    <s v="Mixto"/>
    <s v="N/A"/>
    <s v="Gobernanza"/>
    <x v="1"/>
    <x v="0"/>
    <s v="Industria, innovación e infraestructuras"/>
  </r>
  <r>
    <x v="16"/>
    <x v="216"/>
    <n v="1"/>
    <n v="1"/>
    <n v="1"/>
    <m/>
    <n v="2"/>
    <n v="1"/>
    <n v="2"/>
    <m/>
    <n v="0.95"/>
    <s v="Ambas"/>
    <s v="Desarrollo de Software "/>
    <s v="Externo"/>
    <s v="N/A"/>
    <s v="Personas"/>
    <x v="1"/>
    <x v="0"/>
    <s v="Reducción de las desigualdades"/>
  </r>
  <r>
    <x v="16"/>
    <x v="217"/>
    <n v="1"/>
    <n v="1"/>
    <n v="1"/>
    <m/>
    <n v="2"/>
    <n v="1"/>
    <n v="2"/>
    <m/>
    <n v="0.95"/>
    <s v="Cerrada"/>
    <s v="Comunicación organizacional"/>
    <s v="Interno"/>
    <s v="N/A"/>
    <s v="Gobernanza"/>
    <x v="1"/>
    <x v="0"/>
    <m/>
  </r>
  <r>
    <x v="16"/>
    <x v="218"/>
    <n v="1"/>
    <n v="1"/>
    <n v="1"/>
    <m/>
    <n v="2"/>
    <n v="1"/>
    <n v="2"/>
    <m/>
    <n v="0.95"/>
    <s v="Cerrada"/>
    <s v="Cultura"/>
    <s v="Interno"/>
    <s v="N/A"/>
    <s v="Gobernanza"/>
    <x v="1"/>
    <x v="17"/>
    <m/>
  </r>
  <r>
    <x v="17"/>
    <x v="219"/>
    <n v="1"/>
    <n v="1"/>
    <n v="1"/>
    <n v="1"/>
    <n v="2"/>
    <n v="1"/>
    <n v="2"/>
    <m/>
    <n v="1.05"/>
    <s v="Cerrada"/>
    <s v="Desarrollo de Software "/>
    <s v="Mixto"/>
    <s v="N/A"/>
    <s v="Gobernanza"/>
    <x v="1"/>
    <x v="0"/>
    <s v="Ciudades y comunidades sostenibles"/>
  </r>
  <r>
    <x v="17"/>
    <x v="220"/>
    <n v="1"/>
    <n v="1"/>
    <n v="1"/>
    <m/>
    <n v="2"/>
    <n v="1"/>
    <n v="1"/>
    <m/>
    <n v="0.85"/>
    <s v="Cerrada"/>
    <s v="Desarrollo de Software "/>
    <s v="Interno"/>
    <s v="N/A"/>
    <s v="Gobernanza"/>
    <x v="1"/>
    <x v="0"/>
    <m/>
  </r>
  <r>
    <x v="17"/>
    <x v="221"/>
    <n v="1"/>
    <n v="1"/>
    <m/>
    <m/>
    <n v="3"/>
    <n v="1"/>
    <n v="1"/>
    <m/>
    <n v="0.81"/>
    <s v="Cerrada"/>
    <s v="Desarrollo de Software "/>
    <s v="Mixto"/>
    <s v="N/A"/>
    <s v="Gobernanza"/>
    <x v="1"/>
    <x v="0"/>
    <m/>
  </r>
  <r>
    <x v="17"/>
    <x v="222"/>
    <n v="1"/>
    <n v="1"/>
    <n v="1"/>
    <n v="1"/>
    <n v="3"/>
    <n v="1"/>
    <n v="2"/>
    <m/>
    <n v="1.1500000000000001"/>
    <s v="Abierta"/>
    <s v="Desarrollo de Software "/>
    <s v="Externo"/>
    <s v="N/A"/>
    <s v="Gobernanza"/>
    <x v="1"/>
    <x v="0"/>
    <s v="Ciudades y comunidades sostenibles "/>
  </r>
  <r>
    <x v="17"/>
    <x v="223"/>
    <n v="1"/>
    <n v="1"/>
    <n v="1"/>
    <n v="1"/>
    <n v="3"/>
    <n v="1"/>
    <n v="2"/>
    <m/>
    <n v="1.1500000000000001"/>
    <s v="Cerrada"/>
    <s v="Comunicación organizacional"/>
    <s v="Externo"/>
    <s v="N/A"/>
    <s v="Gobernanza"/>
    <x v="1"/>
    <x v="0"/>
    <s v="Ciudades y comunidades sostenibles "/>
  </r>
  <r>
    <x v="17"/>
    <x v="224"/>
    <n v="1"/>
    <n v="1"/>
    <n v="1"/>
    <n v="1"/>
    <n v="3"/>
    <n v="1"/>
    <n v="2"/>
    <m/>
    <n v="1.1500000000000001"/>
    <s v="Ambas"/>
    <s v="Programa o proyecto"/>
    <s v="Mixto"/>
    <s v="N/A"/>
    <s v="Hábitat"/>
    <x v="1"/>
    <x v="0"/>
    <s v="Ciudades y comunidades sostenibles "/>
  </r>
  <r>
    <x v="18"/>
    <x v="225"/>
    <m/>
    <m/>
    <n v="1"/>
    <m/>
    <n v="3"/>
    <n v="1"/>
    <n v="2"/>
    <m/>
    <n v="0.72"/>
    <s v="Cerrada"/>
    <s v="Programa o proyecto"/>
    <s v="Mixto"/>
    <s v="N/A"/>
    <s v="Gobernanza"/>
    <x v="1"/>
    <x v="0"/>
    <s v="Paz, justicia e instituciones sólidas "/>
  </r>
  <r>
    <x v="18"/>
    <x v="226"/>
    <n v="1"/>
    <n v="1"/>
    <n v="1"/>
    <m/>
    <n v="3"/>
    <n v="1"/>
    <n v="2"/>
    <m/>
    <n v="1.05"/>
    <s v="Cerrada"/>
    <s v="Programa o proyecto"/>
    <s v="Mixto"/>
    <s v="N/A"/>
    <s v="Gobernanza"/>
    <x v="1"/>
    <x v="0"/>
    <s v="Alianza para lograr los objetivos "/>
  </r>
  <r>
    <x v="18"/>
    <x v="227"/>
    <n v="1"/>
    <n v="1"/>
    <n v="1"/>
    <m/>
    <n v="2"/>
    <n v="1"/>
    <n v="2"/>
    <m/>
    <n v="0.95"/>
    <s v="Cerrada"/>
    <s v="Programa o proyecto"/>
    <s v="Mixto"/>
    <s v="N/A"/>
    <s v="Gobernanza"/>
    <x v="1"/>
    <x v="0"/>
    <s v="Alianza para lograr los objetivos "/>
  </r>
  <r>
    <x v="18"/>
    <x v="228"/>
    <m/>
    <n v="1"/>
    <n v="1"/>
    <m/>
    <n v="2"/>
    <n v="1"/>
    <n v="2"/>
    <m/>
    <n v="0.75"/>
    <s v="Ambas"/>
    <s v="Datos"/>
    <s v="Interno"/>
    <s v="N/A"/>
    <s v="Gobernanza"/>
    <x v="1"/>
    <x v="0"/>
    <m/>
  </r>
  <r>
    <x v="18"/>
    <x v="229"/>
    <n v="1"/>
    <n v="0"/>
    <n v="1"/>
    <m/>
    <n v="3"/>
    <n v="1"/>
    <n v="2"/>
    <m/>
    <n v="0.92000000000000015"/>
    <s v="Ambas"/>
    <s v="Desarrollo de Software "/>
    <s v="Mixto"/>
    <s v="N/A"/>
    <s v="Gobernanza"/>
    <x v="1"/>
    <x v="0"/>
    <s v="Alianza para lograr los objetivos "/>
  </r>
  <r>
    <x v="18"/>
    <x v="230"/>
    <n v="1"/>
    <m/>
    <n v="1"/>
    <m/>
    <n v="3"/>
    <n v="1"/>
    <n v="2"/>
    <m/>
    <n v="0.92000000000000015"/>
    <s v="Ambas"/>
    <s v="Desarrollo de Software "/>
    <s v="Mixto"/>
    <s v="N/A"/>
    <s v="Gobernanza"/>
    <x v="49"/>
    <x v="10"/>
    <s v="Industria, innovación e infraestructuras"/>
  </r>
  <r>
    <x v="18"/>
    <x v="231"/>
    <n v="1"/>
    <m/>
    <n v="1"/>
    <m/>
    <n v="3"/>
    <n v="1"/>
    <n v="2"/>
    <m/>
    <n v="0.92000000000000015"/>
    <s v="Cerrada"/>
    <s v="Desarrollo de Software "/>
    <s v="Interno"/>
    <s v="N/A"/>
    <s v="Gobernanza"/>
    <x v="1"/>
    <x v="0"/>
    <s v="Alianza para lograr los objetivos "/>
  </r>
  <r>
    <x v="18"/>
    <x v="232"/>
    <m/>
    <m/>
    <n v="1"/>
    <m/>
    <n v="3"/>
    <n v="1"/>
    <n v="2"/>
    <m/>
    <n v="0.72"/>
    <s v="Cerrada"/>
    <s v="Desarrollo de Software "/>
    <s v="Mixto"/>
    <s v="N/A"/>
    <s v="Gobernanza"/>
    <x v="1"/>
    <x v="0"/>
    <m/>
  </r>
  <r>
    <x v="18"/>
    <x v="233"/>
    <n v="1"/>
    <n v="1"/>
    <n v="1"/>
    <m/>
    <n v="2"/>
    <n v="1"/>
    <n v="2"/>
    <m/>
    <n v="0.95"/>
    <s v="Cerrada"/>
    <s v="Datos"/>
    <s v="Interno"/>
    <s v="N/A"/>
    <s v="Gobernanza"/>
    <x v="1"/>
    <x v="17"/>
    <s v="Alianza para lograr los objetivos "/>
  </r>
  <r>
    <x v="18"/>
    <x v="234"/>
    <n v="1"/>
    <n v="1"/>
    <n v="1"/>
    <m/>
    <n v="3"/>
    <n v="1"/>
    <n v="2"/>
    <m/>
    <n v="1.05"/>
    <s v="Cerrada"/>
    <s v="Datos"/>
    <s v="Interno"/>
    <s v="N/A"/>
    <s v="Gobernanza"/>
    <x v="1"/>
    <x v="12"/>
    <s v="Alianza para lograr los objetivos "/>
  </r>
  <r>
    <x v="0"/>
    <x v="235"/>
    <m/>
    <m/>
    <m/>
    <m/>
    <m/>
    <m/>
    <m/>
    <m/>
    <n v="0"/>
    <s v="Abierta"/>
    <s v="N/A"/>
    <s v="Externo"/>
    <s v="Reportes"/>
    <s v="Eficiencia del estado"/>
    <x v="50"/>
    <x v="0"/>
    <m/>
  </r>
  <r>
    <x v="0"/>
    <x v="236"/>
    <m/>
    <m/>
    <m/>
    <m/>
    <m/>
    <m/>
    <m/>
    <m/>
    <n v="0"/>
    <s v="Ambas"/>
    <s v="N/A"/>
    <s v="Externo"/>
    <s v="Movilidad"/>
    <s v="Medio ambiente"/>
    <x v="1"/>
    <x v="0"/>
    <m/>
  </r>
  <r>
    <x v="5"/>
    <x v="237"/>
    <m/>
    <m/>
    <m/>
    <m/>
    <m/>
    <m/>
    <m/>
    <m/>
    <n v="0"/>
    <s v="Abierta"/>
    <s v="N/A"/>
    <s v="Externo"/>
    <s v="Programa o proyecto"/>
    <s v="Desarrollo económico"/>
    <x v="1"/>
    <x v="0"/>
    <m/>
  </r>
  <r>
    <x v="19"/>
    <x v="238"/>
    <m/>
    <m/>
    <m/>
    <m/>
    <m/>
    <m/>
    <m/>
    <m/>
    <n v="0"/>
    <s v="Abierta"/>
    <s v="N/A"/>
    <s v="Externo"/>
    <s v="Reportes"/>
    <s v="Personas"/>
    <x v="1"/>
    <x v="0"/>
    <m/>
  </r>
  <r>
    <x v="8"/>
    <x v="239"/>
    <m/>
    <m/>
    <m/>
    <m/>
    <m/>
    <m/>
    <m/>
    <m/>
    <n v="0"/>
    <s v="Abierta"/>
    <s v="N/A"/>
    <s v="Externo"/>
    <s v="Reportes"/>
    <s v="Personas"/>
    <x v="1"/>
    <x v="0"/>
    <m/>
  </r>
  <r>
    <x v="4"/>
    <x v="240"/>
    <m/>
    <m/>
    <m/>
    <m/>
    <m/>
    <m/>
    <m/>
    <m/>
    <n v="0"/>
    <s v="Abierta"/>
    <s v="N/A"/>
    <s v="Externo"/>
    <s v="Reportes"/>
    <s v="Calidad de vida"/>
    <x v="51"/>
    <x v="0"/>
    <m/>
  </r>
  <r>
    <x v="20"/>
    <x v="241"/>
    <m/>
    <m/>
    <m/>
    <m/>
    <m/>
    <m/>
    <m/>
    <m/>
    <n v="0"/>
    <s v="Abierta"/>
    <s v="N/A"/>
    <s v="Interno"/>
    <m/>
    <m/>
    <x v="1"/>
    <x v="0"/>
    <m/>
  </r>
  <r>
    <x v="20"/>
    <x v="242"/>
    <m/>
    <m/>
    <m/>
    <m/>
    <m/>
    <m/>
    <m/>
    <m/>
    <n v="0"/>
    <s v="Abierta"/>
    <s v="N/A"/>
    <s v="Mixto"/>
    <s v="Reportes"/>
    <m/>
    <x v="1"/>
    <x v="0"/>
    <m/>
  </r>
  <r>
    <x v="20"/>
    <x v="243"/>
    <m/>
    <m/>
    <m/>
    <m/>
    <m/>
    <m/>
    <m/>
    <m/>
    <n v="0"/>
    <s v="Abierta"/>
    <s v="N/A"/>
    <s v="Mixto"/>
    <m/>
    <m/>
    <x v="1"/>
    <x v="0"/>
    <m/>
  </r>
  <r>
    <x v="20"/>
    <x v="244"/>
    <m/>
    <m/>
    <m/>
    <m/>
    <m/>
    <m/>
    <m/>
    <m/>
    <n v="0"/>
    <s v="Abierta"/>
    <s v="N/A"/>
    <s v="Interno"/>
    <m/>
    <m/>
    <x v="1"/>
    <x v="0"/>
    <m/>
  </r>
  <r>
    <x v="3"/>
    <x v="245"/>
    <m/>
    <m/>
    <m/>
    <m/>
    <m/>
    <m/>
    <m/>
    <m/>
    <n v="0"/>
    <s v="Cerrada"/>
    <s v="Desarrollo de Software "/>
    <s v="Mixto"/>
    <m/>
    <s v="Gobernanza"/>
    <x v="1"/>
    <x v="0"/>
    <m/>
  </r>
  <r>
    <x v="16"/>
    <x v="246"/>
    <m/>
    <m/>
    <m/>
    <m/>
    <m/>
    <m/>
    <m/>
    <m/>
    <n v="0"/>
    <s v="Cerrada"/>
    <s v="Desarrollo de Software "/>
    <s v="Mixto"/>
    <s v="Reportes"/>
    <s v="Gobernanza"/>
    <x v="1"/>
    <x v="0"/>
    <m/>
  </r>
  <r>
    <x v="4"/>
    <x v="247"/>
    <m/>
    <m/>
    <m/>
    <m/>
    <m/>
    <m/>
    <m/>
    <m/>
    <n v="0"/>
    <s v="Cerrada"/>
    <s v="Desarrollo de Software "/>
    <m/>
    <m/>
    <m/>
    <x v="1"/>
    <x v="0"/>
    <m/>
  </r>
  <r>
    <x v="2"/>
    <x v="248"/>
    <m/>
    <m/>
    <m/>
    <m/>
    <m/>
    <m/>
    <m/>
    <m/>
    <n v="0"/>
    <s v="Ambas"/>
    <s v="Desarrollo de Software "/>
    <s v="Mixto"/>
    <s v="Desarrollo de Software "/>
    <s v="Gobernanza"/>
    <x v="1"/>
    <x v="0"/>
    <m/>
  </r>
  <r>
    <x v="21"/>
    <x v="249"/>
    <m/>
    <m/>
    <m/>
    <m/>
    <m/>
    <m/>
    <m/>
    <m/>
    <n v="0"/>
    <s v="Cerrada"/>
    <s v="Cultura"/>
    <s v="Interno"/>
    <s v="Cultura"/>
    <s v="Calidad de vida"/>
    <x v="1"/>
    <x v="0"/>
    <m/>
  </r>
  <r>
    <x v="1"/>
    <x v="250"/>
    <m/>
    <m/>
    <m/>
    <m/>
    <m/>
    <m/>
    <m/>
    <m/>
    <n v="0"/>
    <s v="Cerrada"/>
    <s v="Desarrollo de Software "/>
    <s v="Interno"/>
    <s v="Sistema de Información"/>
    <s v="Eficiencia del estado"/>
    <x v="1"/>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6F5C49C-DDEC-C745-8C8D-F96832858344}"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C26" firstHeaderRow="0" firstDataRow="1" firstDataCol="1"/>
  <pivotFields count="19">
    <pivotField axis="axisRow" dataField="1" showAll="0">
      <items count="23">
        <item x="9"/>
        <item x="21"/>
        <item x="5"/>
        <item x="10"/>
        <item x="3"/>
        <item x="6"/>
        <item x="16"/>
        <item x="15"/>
        <item x="2"/>
        <item x="7"/>
        <item x="20"/>
        <item x="1"/>
        <item x="11"/>
        <item x="18"/>
        <item x="14"/>
        <item x="4"/>
        <item x="0"/>
        <item x="17"/>
        <item x="8"/>
        <item x="19"/>
        <item x="13"/>
        <item x="12"/>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s>
  <rowFields count="1">
    <field x="0"/>
  </rowFields>
  <rowItems count="23">
    <i>
      <x/>
    </i>
    <i>
      <x v="1"/>
    </i>
    <i>
      <x v="2"/>
    </i>
    <i>
      <x v="3"/>
    </i>
    <i>
      <x v="4"/>
    </i>
    <i>
      <x v="5"/>
    </i>
    <i>
      <x v="6"/>
    </i>
    <i>
      <x v="7"/>
    </i>
    <i>
      <x v="8"/>
    </i>
    <i>
      <x v="9"/>
    </i>
    <i>
      <x v="10"/>
    </i>
    <i>
      <x v="11"/>
    </i>
    <i>
      <x v="12"/>
    </i>
    <i>
      <x v="13"/>
    </i>
    <i>
      <x v="14"/>
    </i>
    <i>
      <x v="15"/>
    </i>
    <i>
      <x v="16"/>
    </i>
    <i>
      <x v="17"/>
    </i>
    <i>
      <x v="18"/>
    </i>
    <i>
      <x v="19"/>
    </i>
    <i>
      <x v="20"/>
    </i>
    <i>
      <x v="21"/>
    </i>
    <i t="grand">
      <x/>
    </i>
  </rowItems>
  <colFields count="1">
    <field x="-2"/>
  </colFields>
  <colItems count="2">
    <i>
      <x/>
    </i>
    <i i="1">
      <x v="1"/>
    </i>
  </colItems>
  <dataFields count="2">
    <dataField name="Cuenta de DEPENDENCIA" fld="0" subtotal="count" baseField="0" baseItem="0"/>
    <dataField name="Suma de PON"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54A5D6E-116A-5D4B-8A18-86F8A046B9A9}" name="TablaDinámica3"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U3:V88" firstHeaderRow="1" firstDataRow="1" firstDataCol="1"/>
  <pivotFields count="19">
    <pivotField axis="axisRow" showAll="0" sortType="descending">
      <items count="23">
        <item x="12"/>
        <item x="13"/>
        <item x="19"/>
        <item x="8"/>
        <item x="17"/>
        <item x="0"/>
        <item x="4"/>
        <item x="14"/>
        <item x="18"/>
        <item x="11"/>
        <item x="1"/>
        <item x="20"/>
        <item x="7"/>
        <item x="2"/>
        <item x="15"/>
        <item x="16"/>
        <item x="6"/>
        <item x="3"/>
        <item x="10"/>
        <item x="5"/>
        <item x="21"/>
        <item x="9"/>
        <item t="default"/>
      </items>
    </pivotField>
    <pivotField dataField="1" showAll="0">
      <items count="252">
        <item x="228"/>
        <item x="114"/>
        <item x="162"/>
        <item x="59"/>
        <item x="207"/>
        <item x="250"/>
        <item x="126"/>
        <item x="172"/>
        <item x="205"/>
        <item x="30"/>
        <item x="124"/>
        <item x="40"/>
        <item x="194"/>
        <item x="200"/>
        <item x="213"/>
        <item x="95"/>
        <item x="136"/>
        <item x="113"/>
        <item x="214"/>
        <item x="215"/>
        <item x="68"/>
        <item x="179"/>
        <item x="192"/>
        <item x="244"/>
        <item x="29"/>
        <item x="203"/>
        <item x="189"/>
        <item x="170"/>
        <item x="44"/>
        <item x="115"/>
        <item x="33"/>
        <item x="109"/>
        <item x="131"/>
        <item x="220"/>
        <item x="105"/>
        <item x="209"/>
        <item x="225"/>
        <item x="229"/>
        <item x="163"/>
        <item x="56"/>
        <item x="104"/>
        <item x="153"/>
        <item x="45"/>
        <item x="52"/>
        <item x="62"/>
        <item x="201"/>
        <item x="211"/>
        <item x="152"/>
        <item x="217"/>
        <item x="2"/>
        <item x="175"/>
        <item x="108"/>
        <item x="216"/>
        <item x="27"/>
        <item x="51"/>
        <item x="144"/>
        <item x="97"/>
        <item x="88"/>
        <item x="167"/>
        <item x="43"/>
        <item x="242"/>
        <item x="174"/>
        <item x="39"/>
        <item x="42"/>
        <item x="223"/>
        <item x="224"/>
        <item x="183"/>
        <item x="119"/>
        <item x="171"/>
        <item x="19"/>
        <item x="125"/>
        <item x="155"/>
        <item x="14"/>
        <item x="117"/>
        <item x="0"/>
        <item x="222"/>
        <item x="12"/>
        <item x="15"/>
        <item x="169"/>
        <item x="60"/>
        <item x="98"/>
        <item x="101"/>
        <item x="102"/>
        <item x="23"/>
        <item x="173"/>
        <item x="249"/>
        <item x="3"/>
        <item x="111"/>
        <item x="177"/>
        <item x="147"/>
        <item x="230"/>
        <item x="116"/>
        <item x="226"/>
        <item x="187"/>
        <item x="248"/>
        <item x="243"/>
        <item x="164"/>
        <item x="151"/>
        <item x="36"/>
        <item x="196"/>
        <item x="204"/>
        <item x="232"/>
        <item x="240"/>
        <item x="166"/>
        <item x="6"/>
        <item x="22"/>
        <item x="38"/>
        <item x="247"/>
        <item x="18"/>
        <item x="231"/>
        <item x="221"/>
        <item x="123"/>
        <item x="219"/>
        <item x="227"/>
        <item x="63"/>
        <item x="202"/>
        <item x="156"/>
        <item x="129"/>
        <item x="69"/>
        <item x="141"/>
        <item x="81"/>
        <item x="168"/>
        <item x="87"/>
        <item x="70"/>
        <item x="180"/>
        <item x="41"/>
        <item x="17"/>
        <item x="149"/>
        <item x="75"/>
        <item x="140"/>
        <item x="197"/>
        <item x="160"/>
        <item x="10"/>
        <item x="9"/>
        <item x="134"/>
        <item x="78"/>
        <item x="77"/>
        <item x="4"/>
        <item x="234"/>
        <item x="178"/>
        <item x="159"/>
        <item x="112"/>
        <item x="233"/>
        <item x="86"/>
        <item x="241"/>
        <item x="26"/>
        <item x="71"/>
        <item x="32"/>
        <item x="239"/>
        <item x="96"/>
        <item x="11"/>
        <item x="133"/>
        <item x="122"/>
        <item x="161"/>
        <item x="61"/>
        <item x="190"/>
        <item x="107"/>
        <item x="5"/>
        <item x="1"/>
        <item x="186"/>
        <item x="93"/>
        <item x="74"/>
        <item x="82"/>
        <item x="236"/>
        <item x="90"/>
        <item x="34"/>
        <item x="154"/>
        <item x="212"/>
        <item x="137"/>
        <item x="16"/>
        <item x="139"/>
        <item x="142"/>
        <item x="210"/>
        <item x="158"/>
        <item x="245"/>
        <item x="73"/>
        <item x="7"/>
        <item x="103"/>
        <item x="191"/>
        <item x="130"/>
        <item x="21"/>
        <item x="185"/>
        <item x="148"/>
        <item x="127"/>
        <item x="24"/>
        <item x="132"/>
        <item x="150"/>
        <item x="49"/>
        <item x="94"/>
        <item x="157"/>
        <item x="13"/>
        <item x="184"/>
        <item x="58"/>
        <item x="176"/>
        <item x="53"/>
        <item x="65"/>
        <item x="198"/>
        <item x="55"/>
        <item x="64"/>
        <item x="20"/>
        <item x="181"/>
        <item x="25"/>
        <item x="135"/>
        <item x="83"/>
        <item x="85"/>
        <item x="182"/>
        <item x="143"/>
        <item x="37"/>
        <item x="218"/>
        <item x="72"/>
        <item x="66"/>
        <item x="193"/>
        <item x="57"/>
        <item x="89"/>
        <item x="138"/>
        <item x="128"/>
        <item x="67"/>
        <item x="31"/>
        <item x="118"/>
        <item x="54"/>
        <item x="79"/>
        <item x="235"/>
        <item x="165"/>
        <item x="92"/>
        <item x="208"/>
        <item x="110"/>
        <item x="48"/>
        <item x="146"/>
        <item x="106"/>
        <item x="8"/>
        <item x="100"/>
        <item x="120"/>
        <item x="121"/>
        <item x="99"/>
        <item x="50"/>
        <item x="47"/>
        <item x="195"/>
        <item x="46"/>
        <item x="246"/>
        <item x="188"/>
        <item x="80"/>
        <item x="199"/>
        <item x="35"/>
        <item x="91"/>
        <item x="206"/>
        <item x="28"/>
        <item x="76"/>
        <item x="84"/>
        <item x="145"/>
        <item x="237"/>
        <item x="23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2">
        <item x="6"/>
        <item x="14"/>
        <item x="20"/>
        <item x="5"/>
        <item x="3"/>
        <item x="2"/>
        <item x="17"/>
        <item x="16"/>
        <item x="18"/>
        <item x="10"/>
        <item x="12"/>
        <item x="13"/>
        <item x="19"/>
        <item x="7"/>
        <item x="8"/>
        <item x="1"/>
        <item x="9"/>
        <item x="11"/>
        <item x="4"/>
        <item x="0"/>
        <item x="15"/>
        <item t="default"/>
      </items>
    </pivotField>
    <pivotField showAll="0"/>
  </pivotFields>
  <rowFields count="2">
    <field x="17"/>
    <field x="0"/>
  </rowFields>
  <rowItems count="85">
    <i>
      <x/>
    </i>
    <i r="1">
      <x v="19"/>
    </i>
    <i>
      <x v="1"/>
    </i>
    <i r="1">
      <x v="1"/>
    </i>
    <i>
      <x v="2"/>
    </i>
    <i r="1">
      <x v="19"/>
    </i>
    <i>
      <x v="3"/>
    </i>
    <i r="1">
      <x v="3"/>
    </i>
    <i r="1">
      <x v="12"/>
    </i>
    <i r="1">
      <x v="16"/>
    </i>
    <i>
      <x v="4"/>
    </i>
    <i r="1">
      <x v="5"/>
    </i>
    <i>
      <x v="5"/>
    </i>
    <i r="1">
      <x v="13"/>
    </i>
    <i>
      <x v="6"/>
    </i>
    <i r="1">
      <x/>
    </i>
    <i r="1">
      <x v="8"/>
    </i>
    <i r="1">
      <x v="13"/>
    </i>
    <i r="1">
      <x v="15"/>
    </i>
    <i>
      <x v="7"/>
    </i>
    <i r="1">
      <x v="18"/>
    </i>
    <i>
      <x v="8"/>
    </i>
    <i r="1">
      <x v="12"/>
    </i>
    <i>
      <x v="9"/>
    </i>
    <i r="1">
      <x v="6"/>
    </i>
    <i r="1">
      <x v="8"/>
    </i>
    <i>
      <x v="10"/>
    </i>
    <i r="1">
      <x v="8"/>
    </i>
    <i r="1">
      <x v="10"/>
    </i>
    <i>
      <x v="11"/>
    </i>
    <i r="1">
      <x v="12"/>
    </i>
    <i>
      <x v="12"/>
    </i>
    <i r="1">
      <x v="14"/>
    </i>
    <i>
      <x v="13"/>
    </i>
    <i r="1">
      <x v="3"/>
    </i>
    <i r="1">
      <x v="5"/>
    </i>
    <i r="1">
      <x v="6"/>
    </i>
    <i r="1">
      <x v="7"/>
    </i>
    <i r="1">
      <x v="9"/>
    </i>
    <i r="1">
      <x v="12"/>
    </i>
    <i r="1">
      <x v="16"/>
    </i>
    <i r="1">
      <x v="17"/>
    </i>
    <i r="1">
      <x v="18"/>
    </i>
    <i>
      <x v="14"/>
    </i>
    <i r="1">
      <x v="10"/>
    </i>
    <i>
      <x v="15"/>
    </i>
    <i r="1">
      <x v="10"/>
    </i>
    <i r="1">
      <x v="18"/>
    </i>
    <i>
      <x v="16"/>
    </i>
    <i r="1">
      <x/>
    </i>
    <i r="1">
      <x v="1"/>
    </i>
    <i r="1">
      <x v="3"/>
    </i>
    <i r="1">
      <x v="10"/>
    </i>
    <i r="1">
      <x v="16"/>
    </i>
    <i r="1">
      <x v="18"/>
    </i>
    <i>
      <x v="17"/>
    </i>
    <i r="1">
      <x v="10"/>
    </i>
    <i>
      <x v="18"/>
    </i>
    <i r="1">
      <x v="6"/>
    </i>
    <i r="1">
      <x v="19"/>
    </i>
    <i>
      <x v="19"/>
    </i>
    <i r="1">
      <x/>
    </i>
    <i r="1">
      <x v="1"/>
    </i>
    <i r="1">
      <x v="2"/>
    </i>
    <i r="1">
      <x v="3"/>
    </i>
    <i r="1">
      <x v="4"/>
    </i>
    <i r="1">
      <x v="5"/>
    </i>
    <i r="1">
      <x v="6"/>
    </i>
    <i r="1">
      <x v="7"/>
    </i>
    <i r="1">
      <x v="8"/>
    </i>
    <i r="1">
      <x v="9"/>
    </i>
    <i r="1">
      <x v="10"/>
    </i>
    <i r="1">
      <x v="11"/>
    </i>
    <i r="1">
      <x v="12"/>
    </i>
    <i r="1">
      <x v="13"/>
    </i>
    <i r="1">
      <x v="14"/>
    </i>
    <i r="1">
      <x v="15"/>
    </i>
    <i r="1">
      <x v="16"/>
    </i>
    <i r="1">
      <x v="17"/>
    </i>
    <i r="1">
      <x v="19"/>
    </i>
    <i r="1">
      <x v="20"/>
    </i>
    <i r="1">
      <x v="21"/>
    </i>
    <i>
      <x v="20"/>
    </i>
    <i r="1">
      <x v="19"/>
    </i>
    <i t="grand">
      <x/>
    </i>
  </rowItems>
  <colItems count="1">
    <i/>
  </colItems>
  <dataFields count="1">
    <dataField name="Cuenta de PREGUNTA DESAFÍO"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8500C84-2948-324A-A800-EC0BC78CD5E9}" name="TablaDinámica2"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P3:Q99" firstHeaderRow="1" firstDataRow="1" firstDataCol="1"/>
  <pivotFields count="19">
    <pivotField axis="axisRow" dataField="1" showAll="0">
      <items count="23">
        <item x="9"/>
        <item x="21"/>
        <item x="5"/>
        <item x="10"/>
        <item x="3"/>
        <item x="6"/>
        <item x="16"/>
        <item x="15"/>
        <item x="2"/>
        <item x="7"/>
        <item x="20"/>
        <item x="1"/>
        <item x="11"/>
        <item x="18"/>
        <item x="14"/>
        <item x="4"/>
        <item x="0"/>
        <item x="17"/>
        <item x="8"/>
        <item x="19"/>
        <item x="13"/>
        <item x="12"/>
        <item t="default"/>
      </items>
    </pivotField>
    <pivotField showAll="0">
      <items count="252">
        <item x="228"/>
        <item x="114"/>
        <item x="162"/>
        <item x="59"/>
        <item x="207"/>
        <item x="250"/>
        <item x="126"/>
        <item x="172"/>
        <item x="205"/>
        <item x="30"/>
        <item x="124"/>
        <item x="40"/>
        <item x="194"/>
        <item x="200"/>
        <item x="213"/>
        <item x="95"/>
        <item x="136"/>
        <item x="113"/>
        <item x="214"/>
        <item x="215"/>
        <item x="68"/>
        <item x="179"/>
        <item x="192"/>
        <item x="244"/>
        <item x="29"/>
        <item x="203"/>
        <item x="189"/>
        <item x="170"/>
        <item x="44"/>
        <item x="115"/>
        <item x="33"/>
        <item x="109"/>
        <item x="131"/>
        <item x="220"/>
        <item x="105"/>
        <item x="209"/>
        <item x="225"/>
        <item x="229"/>
        <item x="163"/>
        <item x="56"/>
        <item x="104"/>
        <item x="153"/>
        <item x="45"/>
        <item x="52"/>
        <item x="62"/>
        <item x="201"/>
        <item x="211"/>
        <item x="152"/>
        <item x="217"/>
        <item x="2"/>
        <item x="175"/>
        <item x="108"/>
        <item x="216"/>
        <item x="27"/>
        <item x="51"/>
        <item x="144"/>
        <item x="97"/>
        <item x="88"/>
        <item x="167"/>
        <item x="43"/>
        <item x="242"/>
        <item x="174"/>
        <item x="39"/>
        <item x="42"/>
        <item x="223"/>
        <item x="224"/>
        <item x="183"/>
        <item x="119"/>
        <item x="171"/>
        <item x="19"/>
        <item x="125"/>
        <item x="155"/>
        <item x="14"/>
        <item x="117"/>
        <item x="0"/>
        <item x="222"/>
        <item x="12"/>
        <item x="15"/>
        <item x="169"/>
        <item x="60"/>
        <item x="98"/>
        <item x="101"/>
        <item x="102"/>
        <item x="23"/>
        <item x="173"/>
        <item x="249"/>
        <item x="3"/>
        <item x="111"/>
        <item x="177"/>
        <item x="147"/>
        <item x="230"/>
        <item x="116"/>
        <item x="226"/>
        <item x="187"/>
        <item x="248"/>
        <item x="243"/>
        <item x="164"/>
        <item x="151"/>
        <item x="36"/>
        <item x="196"/>
        <item x="204"/>
        <item x="232"/>
        <item x="240"/>
        <item x="166"/>
        <item x="6"/>
        <item x="22"/>
        <item x="38"/>
        <item x="247"/>
        <item x="18"/>
        <item x="231"/>
        <item x="221"/>
        <item x="123"/>
        <item x="219"/>
        <item x="227"/>
        <item x="63"/>
        <item x="202"/>
        <item x="156"/>
        <item x="129"/>
        <item x="69"/>
        <item x="141"/>
        <item x="81"/>
        <item x="168"/>
        <item x="87"/>
        <item x="70"/>
        <item x="180"/>
        <item x="41"/>
        <item x="17"/>
        <item x="149"/>
        <item x="75"/>
        <item x="140"/>
        <item x="197"/>
        <item x="160"/>
        <item x="10"/>
        <item x="9"/>
        <item x="134"/>
        <item x="78"/>
        <item x="77"/>
        <item x="4"/>
        <item x="234"/>
        <item x="178"/>
        <item x="159"/>
        <item x="112"/>
        <item x="233"/>
        <item x="86"/>
        <item x="241"/>
        <item x="26"/>
        <item x="71"/>
        <item x="32"/>
        <item x="239"/>
        <item x="96"/>
        <item x="11"/>
        <item x="133"/>
        <item x="122"/>
        <item x="161"/>
        <item x="61"/>
        <item x="190"/>
        <item x="107"/>
        <item x="5"/>
        <item x="1"/>
        <item x="186"/>
        <item x="93"/>
        <item x="74"/>
        <item x="82"/>
        <item x="236"/>
        <item x="90"/>
        <item x="34"/>
        <item x="154"/>
        <item x="212"/>
        <item x="137"/>
        <item x="16"/>
        <item x="139"/>
        <item x="142"/>
        <item x="210"/>
        <item x="158"/>
        <item x="245"/>
        <item x="73"/>
        <item x="7"/>
        <item x="103"/>
        <item x="191"/>
        <item x="130"/>
        <item x="21"/>
        <item x="185"/>
        <item x="148"/>
        <item x="127"/>
        <item x="24"/>
        <item x="132"/>
        <item x="150"/>
        <item x="49"/>
        <item x="94"/>
        <item x="157"/>
        <item x="13"/>
        <item x="184"/>
        <item x="58"/>
        <item x="176"/>
        <item x="53"/>
        <item x="65"/>
        <item x="198"/>
        <item x="55"/>
        <item x="64"/>
        <item x="20"/>
        <item x="181"/>
        <item x="25"/>
        <item x="135"/>
        <item x="83"/>
        <item x="85"/>
        <item x="182"/>
        <item x="143"/>
        <item x="37"/>
        <item x="218"/>
        <item x="72"/>
        <item x="66"/>
        <item x="193"/>
        <item x="57"/>
        <item x="89"/>
        <item x="138"/>
        <item x="128"/>
        <item x="67"/>
        <item x="31"/>
        <item x="118"/>
        <item x="54"/>
        <item x="79"/>
        <item x="235"/>
        <item x="165"/>
        <item x="92"/>
        <item x="208"/>
        <item x="110"/>
        <item x="48"/>
        <item x="146"/>
        <item x="106"/>
        <item x="8"/>
        <item x="100"/>
        <item x="120"/>
        <item x="121"/>
        <item x="99"/>
        <item x="50"/>
        <item x="47"/>
        <item x="195"/>
        <item x="46"/>
        <item x="246"/>
        <item x="188"/>
        <item x="80"/>
        <item x="199"/>
        <item x="35"/>
        <item x="91"/>
        <item x="206"/>
        <item x="28"/>
        <item x="76"/>
        <item x="84"/>
        <item x="145"/>
        <item x="237"/>
        <item x="23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53">
        <item x="10"/>
        <item x="39"/>
        <item x="12"/>
        <item x="44"/>
        <item x="36"/>
        <item x="29"/>
        <item x="3"/>
        <item x="23"/>
        <item x="31"/>
        <item x="15"/>
        <item x="13"/>
        <item x="19"/>
        <item x="7"/>
        <item x="2"/>
        <item x="17"/>
        <item x="4"/>
        <item x="22"/>
        <item x="6"/>
        <item x="43"/>
        <item x="26"/>
        <item x="21"/>
        <item x="18"/>
        <item x="32"/>
        <item x="40"/>
        <item x="35"/>
        <item x="34"/>
        <item x="45"/>
        <item x="30"/>
        <item x="20"/>
        <item x="38"/>
        <item x="27"/>
        <item x="42"/>
        <item x="11"/>
        <item x="50"/>
        <item x="51"/>
        <item x="14"/>
        <item x="49"/>
        <item x="47"/>
        <item x="33"/>
        <item x="24"/>
        <item x="25"/>
        <item x="16"/>
        <item x="37"/>
        <item x="0"/>
        <item x="46"/>
        <item x="41"/>
        <item x="48"/>
        <item x="28"/>
        <item x="8"/>
        <item x="9"/>
        <item x="1"/>
        <item x="5"/>
        <item t="default"/>
      </items>
    </pivotField>
    <pivotField showAll="0"/>
    <pivotField showAll="0"/>
  </pivotFields>
  <rowFields count="2">
    <field x="0"/>
    <field x="16"/>
  </rowFields>
  <rowItems count="96">
    <i>
      <x/>
    </i>
    <i r="1">
      <x v="12"/>
    </i>
    <i r="1">
      <x v="14"/>
    </i>
    <i r="1">
      <x v="32"/>
    </i>
    <i r="1">
      <x v="50"/>
    </i>
    <i>
      <x v="1"/>
    </i>
    <i r="1">
      <x v="50"/>
    </i>
    <i>
      <x v="2"/>
    </i>
    <i r="1">
      <x v="3"/>
    </i>
    <i r="1">
      <x v="8"/>
    </i>
    <i r="1">
      <x v="26"/>
    </i>
    <i r="1">
      <x v="45"/>
    </i>
    <i r="1">
      <x v="50"/>
    </i>
    <i>
      <x v="3"/>
    </i>
    <i r="1">
      <x v="50"/>
    </i>
    <i>
      <x v="4"/>
    </i>
    <i r="1">
      <x v="50"/>
    </i>
    <i>
      <x v="5"/>
    </i>
    <i r="1">
      <x v="50"/>
    </i>
    <i r="1">
      <x v="51"/>
    </i>
    <i>
      <x v="6"/>
    </i>
    <i r="1">
      <x v="46"/>
    </i>
    <i r="1">
      <x v="50"/>
    </i>
    <i>
      <x v="7"/>
    </i>
    <i r="1">
      <x v="50"/>
    </i>
    <i>
      <x v="8"/>
    </i>
    <i r="1">
      <x v="6"/>
    </i>
    <i r="1">
      <x v="50"/>
    </i>
    <i>
      <x v="9"/>
    </i>
    <i r="1">
      <x v="29"/>
    </i>
    <i r="1">
      <x v="37"/>
    </i>
    <i r="1">
      <x v="42"/>
    </i>
    <i r="1">
      <x v="50"/>
    </i>
    <i>
      <x v="10"/>
    </i>
    <i r="1">
      <x v="50"/>
    </i>
    <i>
      <x v="11"/>
    </i>
    <i r="1">
      <x v="7"/>
    </i>
    <i r="1">
      <x v="19"/>
    </i>
    <i r="1">
      <x v="23"/>
    </i>
    <i r="1">
      <x v="50"/>
    </i>
    <i>
      <x v="12"/>
    </i>
    <i r="1">
      <x v="50"/>
    </i>
    <i>
      <x v="13"/>
    </i>
    <i r="1">
      <x v="36"/>
    </i>
    <i r="1">
      <x v="50"/>
    </i>
    <i>
      <x v="14"/>
    </i>
    <i r="1">
      <x v="50"/>
    </i>
    <i>
      <x v="15"/>
    </i>
    <i r="1">
      <x v="1"/>
    </i>
    <i r="1">
      <x v="2"/>
    </i>
    <i r="1">
      <x v="5"/>
    </i>
    <i r="1">
      <x v="10"/>
    </i>
    <i r="1">
      <x v="15"/>
    </i>
    <i r="1">
      <x v="16"/>
    </i>
    <i r="1">
      <x v="17"/>
    </i>
    <i r="1">
      <x v="20"/>
    </i>
    <i r="1">
      <x v="24"/>
    </i>
    <i r="1">
      <x v="27"/>
    </i>
    <i r="1">
      <x v="28"/>
    </i>
    <i r="1">
      <x v="30"/>
    </i>
    <i r="1">
      <x v="31"/>
    </i>
    <i r="1">
      <x v="34"/>
    </i>
    <i r="1">
      <x v="39"/>
    </i>
    <i r="1">
      <x v="40"/>
    </i>
    <i r="1">
      <x v="41"/>
    </i>
    <i r="1">
      <x v="47"/>
    </i>
    <i r="1">
      <x v="50"/>
    </i>
    <i>
      <x v="16"/>
    </i>
    <i r="1">
      <x/>
    </i>
    <i r="1">
      <x v="4"/>
    </i>
    <i r="1">
      <x v="9"/>
    </i>
    <i r="1">
      <x v="11"/>
    </i>
    <i r="1">
      <x v="13"/>
    </i>
    <i r="1">
      <x v="18"/>
    </i>
    <i r="1">
      <x v="22"/>
    </i>
    <i r="1">
      <x v="33"/>
    </i>
    <i r="1">
      <x v="38"/>
    </i>
    <i r="1">
      <x v="43"/>
    </i>
    <i r="1">
      <x v="44"/>
    </i>
    <i r="1">
      <x v="48"/>
    </i>
    <i r="1">
      <x v="49"/>
    </i>
    <i r="1">
      <x v="50"/>
    </i>
    <i>
      <x v="17"/>
    </i>
    <i r="1">
      <x v="50"/>
    </i>
    <i>
      <x v="18"/>
    </i>
    <i r="1">
      <x v="50"/>
    </i>
    <i>
      <x v="19"/>
    </i>
    <i r="1">
      <x v="50"/>
    </i>
    <i>
      <x v="20"/>
    </i>
    <i r="1">
      <x v="21"/>
    </i>
    <i r="1">
      <x v="25"/>
    </i>
    <i r="1">
      <x v="35"/>
    </i>
    <i r="1">
      <x v="50"/>
    </i>
    <i>
      <x v="21"/>
    </i>
    <i r="1">
      <x v="50"/>
    </i>
    <i t="grand">
      <x/>
    </i>
  </rowItems>
  <colItems count="1">
    <i/>
  </colItems>
  <dataFields count="1">
    <dataField name="Cuenta de DEPENDENCIA"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23669-957D-44F7-A073-429142A4301B}">
  <sheetPr filterMode="1"/>
  <dimension ref="B1:BH1419"/>
  <sheetViews>
    <sheetView showGridLines="0" tabSelected="1" zoomScale="80" zoomScaleNormal="80" workbookViewId="0">
      <pane ySplit="12" topLeftCell="A23" activePane="bottomLeft" state="frozen"/>
      <selection pane="bottomLeft" activeCell="C12" sqref="C12"/>
    </sheetView>
  </sheetViews>
  <sheetFormatPr baseColWidth="10" defaultColWidth="11.453125" defaultRowHeight="16.5" x14ac:dyDescent="0.45"/>
  <cols>
    <col min="1" max="1" width="3" style="19" customWidth="1"/>
    <col min="2" max="2" width="20.7265625" style="24" customWidth="1"/>
    <col min="3" max="3" width="79.26953125" style="43" customWidth="1"/>
    <col min="4" max="8" width="4.26953125" style="44" customWidth="1"/>
    <col min="9" max="9" width="4.26953125" style="47" customWidth="1"/>
    <col min="10" max="10" width="4.7265625" style="44" bestFit="1" customWidth="1"/>
    <col min="11" max="11" width="4.7265625" style="43" bestFit="1" customWidth="1"/>
    <col min="12" max="12" width="6.1796875" style="56" bestFit="1" customWidth="1"/>
    <col min="13" max="13" width="12.7265625" style="45" customWidth="1"/>
    <col min="14" max="14" width="15" style="45" customWidth="1"/>
    <col min="15" max="15" width="11.26953125" style="46" customWidth="1"/>
    <col min="16" max="16" width="18.26953125" style="102" customWidth="1"/>
    <col min="17" max="17" width="14.26953125" style="29" customWidth="1"/>
    <col min="18" max="18" width="21.26953125" style="19" customWidth="1"/>
    <col min="19" max="20" width="21.26953125" style="29" customWidth="1"/>
    <col min="21" max="21" width="1.1796875" style="19" customWidth="1"/>
    <col min="22" max="22" width="12" style="19" customWidth="1"/>
    <col min="23" max="23" width="1.1796875" style="19" customWidth="1"/>
    <col min="24" max="24" width="11.26953125" style="19" customWidth="1"/>
    <col min="25" max="25" width="14.7265625" style="19" customWidth="1"/>
    <col min="26" max="16384" width="11.453125" style="19"/>
  </cols>
  <sheetData>
    <row r="1" spans="2:52" ht="13.15" customHeight="1" x14ac:dyDescent="0.35">
      <c r="B1" s="121"/>
      <c r="C1" s="121"/>
      <c r="D1" s="119" t="s">
        <v>0</v>
      </c>
      <c r="E1" s="119"/>
      <c r="F1" s="120" t="s">
        <v>1</v>
      </c>
      <c r="G1" s="120"/>
      <c r="H1" s="120"/>
      <c r="I1" s="120"/>
      <c r="J1" s="120"/>
      <c r="K1" s="120"/>
      <c r="L1" s="120"/>
      <c r="M1" s="112"/>
      <c r="N1" s="112"/>
      <c r="O1" s="112"/>
      <c r="P1" s="112"/>
      <c r="Q1" s="112"/>
      <c r="R1" s="112"/>
      <c r="S1" s="112"/>
      <c r="T1" s="112"/>
      <c r="U1" s="112"/>
      <c r="V1" s="112"/>
      <c r="W1" s="112"/>
      <c r="X1" s="112"/>
    </row>
    <row r="2" spans="2:52" ht="13.15" customHeight="1" x14ac:dyDescent="0.35">
      <c r="B2" s="121"/>
      <c r="C2" s="121"/>
      <c r="D2" s="119" t="s">
        <v>2</v>
      </c>
      <c r="E2" s="119"/>
      <c r="F2" s="120" t="s">
        <v>3</v>
      </c>
      <c r="G2" s="120"/>
      <c r="H2" s="120"/>
      <c r="I2" s="120"/>
      <c r="J2" s="120"/>
      <c r="K2" s="120"/>
      <c r="L2" s="120"/>
      <c r="M2" s="112"/>
      <c r="N2" s="112"/>
      <c r="O2" s="112"/>
      <c r="P2" s="112"/>
      <c r="Q2" s="112"/>
      <c r="R2" s="112"/>
      <c r="S2" s="112"/>
      <c r="T2" s="112"/>
      <c r="U2" s="112"/>
      <c r="V2" s="112"/>
      <c r="W2" s="112"/>
      <c r="X2" s="112"/>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row>
    <row r="3" spans="2:52" ht="13.15" customHeight="1" x14ac:dyDescent="0.35">
      <c r="B3" s="121"/>
      <c r="C3" s="121"/>
      <c r="D3" s="119" t="s">
        <v>4</v>
      </c>
      <c r="E3" s="119"/>
      <c r="F3" s="120" t="s">
        <v>5</v>
      </c>
      <c r="G3" s="120"/>
      <c r="H3" s="120"/>
      <c r="I3" s="120"/>
      <c r="J3" s="120"/>
      <c r="K3" s="120"/>
      <c r="L3" s="120"/>
      <c r="M3" s="112"/>
      <c r="N3" s="112"/>
      <c r="O3" s="112"/>
      <c r="P3" s="112"/>
      <c r="Q3" s="112"/>
      <c r="R3" s="112"/>
      <c r="S3" s="112"/>
      <c r="T3" s="112"/>
      <c r="U3" s="112"/>
      <c r="V3" s="112"/>
      <c r="W3" s="112"/>
      <c r="X3" s="112"/>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row>
    <row r="4" spans="2:52" ht="13.15" customHeight="1" x14ac:dyDescent="0.35">
      <c r="B4" s="121"/>
      <c r="C4" s="121"/>
      <c r="D4" s="119" t="s">
        <v>6</v>
      </c>
      <c r="E4" s="119"/>
      <c r="F4" s="120" t="s">
        <v>7</v>
      </c>
      <c r="G4" s="120"/>
      <c r="H4" s="120"/>
      <c r="I4" s="120"/>
      <c r="J4" s="120"/>
      <c r="K4" s="120"/>
      <c r="L4" s="120"/>
      <c r="M4" s="112"/>
      <c r="N4" s="112"/>
      <c r="O4" s="112"/>
      <c r="P4" s="112"/>
      <c r="Q4" s="112"/>
      <c r="R4" s="112"/>
      <c r="S4" s="112"/>
      <c r="T4" s="112"/>
      <c r="U4" s="112"/>
      <c r="V4" s="112"/>
      <c r="W4" s="112"/>
      <c r="X4" s="112"/>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row>
    <row r="5" spans="2:52" ht="13.15" customHeight="1" x14ac:dyDescent="0.35">
      <c r="B5" s="121"/>
      <c r="C5" s="121"/>
      <c r="D5" s="119" t="s">
        <v>8</v>
      </c>
      <c r="E5" s="119"/>
      <c r="F5" s="120" t="s">
        <v>9</v>
      </c>
      <c r="G5" s="120"/>
      <c r="H5" s="120"/>
      <c r="I5" s="120"/>
      <c r="J5" s="120"/>
      <c r="K5" s="120"/>
      <c r="L5" s="120"/>
      <c r="M5" s="112"/>
      <c r="N5" s="112"/>
      <c r="O5" s="112"/>
      <c r="P5" s="112"/>
      <c r="Q5" s="112"/>
      <c r="R5" s="112"/>
      <c r="S5" s="112"/>
      <c r="T5" s="112"/>
      <c r="U5" s="112"/>
      <c r="V5" s="112"/>
      <c r="W5" s="112"/>
      <c r="X5" s="112"/>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row>
    <row r="6" spans="2:52" ht="13.15" customHeight="1" x14ac:dyDescent="0.35">
      <c r="B6" s="121"/>
      <c r="C6" s="121"/>
      <c r="D6" s="119" t="s">
        <v>10</v>
      </c>
      <c r="E6" s="119"/>
      <c r="F6" s="120" t="s">
        <v>11</v>
      </c>
      <c r="G6" s="120"/>
      <c r="H6" s="120"/>
      <c r="I6" s="120"/>
      <c r="J6" s="120"/>
      <c r="K6" s="120"/>
      <c r="L6" s="120"/>
      <c r="M6" s="112"/>
      <c r="N6" s="112"/>
      <c r="O6" s="112"/>
      <c r="P6" s="112"/>
      <c r="Q6" s="112"/>
      <c r="R6" s="112"/>
      <c r="S6" s="112"/>
      <c r="T6" s="112"/>
      <c r="U6" s="112"/>
      <c r="V6" s="112"/>
      <c r="W6" s="112"/>
      <c r="X6" s="112"/>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row>
    <row r="7" spans="2:52" ht="13.15" customHeight="1" x14ac:dyDescent="0.35">
      <c r="B7" s="121"/>
      <c r="C7" s="121"/>
      <c r="D7" s="119" t="s">
        <v>12</v>
      </c>
      <c r="E7" s="119"/>
      <c r="F7" s="120" t="s">
        <v>13</v>
      </c>
      <c r="G7" s="120"/>
      <c r="H7" s="120"/>
      <c r="I7" s="120"/>
      <c r="J7" s="120"/>
      <c r="K7" s="120"/>
      <c r="L7" s="120"/>
      <c r="M7" s="112"/>
      <c r="N7" s="112"/>
      <c r="O7" s="112"/>
      <c r="P7" s="112"/>
      <c r="Q7" s="112"/>
      <c r="R7" s="112"/>
      <c r="S7" s="112"/>
      <c r="T7" s="112"/>
      <c r="U7" s="112"/>
      <c r="V7" s="112"/>
      <c r="W7" s="112"/>
      <c r="X7" s="112"/>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row>
    <row r="8" spans="2:52" ht="13.15" customHeight="1" x14ac:dyDescent="0.35">
      <c r="B8" s="121"/>
      <c r="C8" s="121"/>
      <c r="D8" s="119" t="s">
        <v>14</v>
      </c>
      <c r="E8" s="119"/>
      <c r="F8" s="68" t="s">
        <v>15</v>
      </c>
      <c r="G8" s="68"/>
      <c r="H8" s="68"/>
      <c r="I8" s="68"/>
      <c r="J8" s="68"/>
      <c r="K8" s="68"/>
      <c r="L8" s="68"/>
      <c r="M8" s="112"/>
      <c r="N8" s="112"/>
      <c r="O8" s="112"/>
      <c r="P8" s="112"/>
      <c r="Q8" s="112"/>
      <c r="R8" s="112"/>
      <c r="S8" s="112"/>
      <c r="T8" s="112"/>
      <c r="U8" s="112"/>
      <c r="V8" s="112"/>
      <c r="W8" s="112"/>
      <c r="X8" s="112"/>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row>
    <row r="9" spans="2:52" ht="13.15" customHeight="1" x14ac:dyDescent="0.35">
      <c r="B9" s="121"/>
      <c r="C9" s="121"/>
      <c r="D9" s="119" t="s">
        <v>16</v>
      </c>
      <c r="E9" s="119"/>
      <c r="F9" s="120" t="s">
        <v>17</v>
      </c>
      <c r="G9" s="120"/>
      <c r="H9" s="120"/>
      <c r="I9" s="120"/>
      <c r="J9" s="120"/>
      <c r="K9" s="120"/>
      <c r="L9" s="120"/>
      <c r="M9" s="112"/>
      <c r="N9" s="112"/>
      <c r="O9" s="112"/>
      <c r="P9" s="112"/>
      <c r="Q9" s="112"/>
      <c r="R9" s="112"/>
      <c r="S9" s="112"/>
      <c r="T9" s="112"/>
      <c r="U9" s="112"/>
      <c r="V9" s="112"/>
      <c r="W9" s="112"/>
      <c r="X9" s="112"/>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row>
    <row r="10" spans="2:52" ht="10.15" customHeight="1" thickBot="1" x14ac:dyDescent="0.5">
      <c r="I10" s="44"/>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row>
    <row r="11" spans="2:52" ht="21" customHeight="1" x14ac:dyDescent="0.35">
      <c r="B11" s="83"/>
      <c r="C11" s="83"/>
      <c r="D11" s="113" t="s">
        <v>18</v>
      </c>
      <c r="E11" s="114"/>
      <c r="F11" s="114"/>
      <c r="G11" s="114"/>
      <c r="H11" s="114"/>
      <c r="I11" s="114"/>
      <c r="J11" s="114"/>
      <c r="K11" s="114"/>
      <c r="L11" s="115"/>
      <c r="M11" s="113" t="s">
        <v>19</v>
      </c>
      <c r="N11" s="114"/>
      <c r="O11" s="114"/>
      <c r="P11" s="114"/>
      <c r="Q11" s="114"/>
      <c r="R11" s="115"/>
      <c r="S11" s="113" t="s">
        <v>20</v>
      </c>
      <c r="T11" s="115"/>
      <c r="V11" s="116" t="s">
        <v>21</v>
      </c>
      <c r="X11" s="117" t="s">
        <v>22</v>
      </c>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row>
    <row r="12" spans="2:52" s="21" customFormat="1" ht="49.9" customHeight="1" x14ac:dyDescent="0.25">
      <c r="B12" s="83" t="s">
        <v>23</v>
      </c>
      <c r="C12" s="84" t="s">
        <v>24</v>
      </c>
      <c r="D12" s="58" t="s">
        <v>0</v>
      </c>
      <c r="E12" s="58" t="s">
        <v>2</v>
      </c>
      <c r="F12" s="58" t="s">
        <v>4</v>
      </c>
      <c r="G12" s="58" t="s">
        <v>6</v>
      </c>
      <c r="H12" s="58" t="s">
        <v>8</v>
      </c>
      <c r="I12" s="58" t="s">
        <v>10</v>
      </c>
      <c r="J12" s="58" t="s">
        <v>12</v>
      </c>
      <c r="K12" s="58" t="s">
        <v>14</v>
      </c>
      <c r="L12" s="58" t="s">
        <v>16</v>
      </c>
      <c r="M12" s="66" t="s">
        <v>25</v>
      </c>
      <c r="N12" s="66" t="s">
        <v>26</v>
      </c>
      <c r="O12" s="66" t="s">
        <v>27</v>
      </c>
      <c r="P12" s="66" t="s">
        <v>28</v>
      </c>
      <c r="Q12" s="66" t="s">
        <v>29</v>
      </c>
      <c r="R12" s="66" t="s">
        <v>30</v>
      </c>
      <c r="S12" s="66" t="s">
        <v>31</v>
      </c>
      <c r="T12" s="66" t="s">
        <v>32</v>
      </c>
      <c r="V12" s="116"/>
      <c r="X12" s="118"/>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row>
    <row r="13" spans="2:52" ht="49.5" hidden="1" x14ac:dyDescent="0.35">
      <c r="B13" s="53" t="s">
        <v>33</v>
      </c>
      <c r="C13" s="69" t="s">
        <v>34</v>
      </c>
      <c r="D13" s="35">
        <v>1</v>
      </c>
      <c r="E13" s="35">
        <v>1</v>
      </c>
      <c r="F13" s="35">
        <v>1</v>
      </c>
      <c r="G13" s="35">
        <v>1</v>
      </c>
      <c r="H13" s="36">
        <v>3</v>
      </c>
      <c r="I13" s="35">
        <v>1</v>
      </c>
      <c r="J13" s="33">
        <v>2</v>
      </c>
      <c r="K13" s="33">
        <v>3</v>
      </c>
      <c r="L13" s="61">
        <f t="shared" ref="L13:L76" si="0">(D13*0.2)+(E13*0.13)+(F13*0.14)+(G13*0.1)+(H13*0.1)+(I13*0.08)+(J13*0.1)+(K13*0.15)</f>
        <v>1.6</v>
      </c>
      <c r="M13" s="28" t="s">
        <v>35</v>
      </c>
      <c r="N13" s="32" t="s">
        <v>36</v>
      </c>
      <c r="O13" s="32" t="s">
        <v>37</v>
      </c>
      <c r="P13" s="40" t="s">
        <v>38</v>
      </c>
      <c r="Q13" s="28" t="s">
        <v>39</v>
      </c>
      <c r="R13" s="28" t="s">
        <v>40</v>
      </c>
      <c r="S13" s="28" t="s">
        <v>41</v>
      </c>
      <c r="T13" s="28" t="s">
        <v>42</v>
      </c>
      <c r="U13" s="74"/>
      <c r="V13" s="79" t="s">
        <v>43</v>
      </c>
      <c r="W13" s="75"/>
      <c r="X13" s="98" t="s">
        <v>44</v>
      </c>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row>
    <row r="14" spans="2:52" ht="46.15" hidden="1" customHeight="1" x14ac:dyDescent="0.35">
      <c r="B14" s="52" t="s">
        <v>45</v>
      </c>
      <c r="C14" s="69" t="s">
        <v>46</v>
      </c>
      <c r="D14" s="37">
        <v>1</v>
      </c>
      <c r="E14" s="37">
        <v>1</v>
      </c>
      <c r="F14" s="37">
        <v>1</v>
      </c>
      <c r="G14" s="37"/>
      <c r="H14" s="37">
        <v>3</v>
      </c>
      <c r="I14" s="37">
        <v>1</v>
      </c>
      <c r="J14" s="70">
        <v>3</v>
      </c>
      <c r="K14" s="71">
        <v>3</v>
      </c>
      <c r="L14" s="73">
        <f t="shared" si="0"/>
        <v>1.5999999999999999</v>
      </c>
      <c r="M14" s="32" t="s">
        <v>47</v>
      </c>
      <c r="N14" s="32" t="s">
        <v>36</v>
      </c>
      <c r="O14" s="32" t="s">
        <v>37</v>
      </c>
      <c r="P14" s="40" t="s">
        <v>38</v>
      </c>
      <c r="Q14" s="32" t="s">
        <v>48</v>
      </c>
      <c r="R14" s="32" t="s">
        <v>49</v>
      </c>
      <c r="S14" s="32" t="s">
        <v>42</v>
      </c>
      <c r="T14" s="32" t="s">
        <v>50</v>
      </c>
      <c r="U14" s="59"/>
      <c r="V14" s="79" t="s">
        <v>43</v>
      </c>
      <c r="W14" s="59"/>
      <c r="X14" s="98" t="s">
        <v>51</v>
      </c>
      <c r="Y14" s="105"/>
      <c r="Z14" s="105"/>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row>
    <row r="15" spans="2:52" ht="49.5" hidden="1" x14ac:dyDescent="0.35">
      <c r="B15" s="52" t="s">
        <v>52</v>
      </c>
      <c r="C15" s="69" t="s">
        <v>53</v>
      </c>
      <c r="D15" s="30">
        <v>1</v>
      </c>
      <c r="E15" s="30">
        <v>1</v>
      </c>
      <c r="F15" s="30">
        <v>1</v>
      </c>
      <c r="G15" s="30"/>
      <c r="H15" s="31">
        <v>3</v>
      </c>
      <c r="I15" s="30">
        <v>1</v>
      </c>
      <c r="J15" s="33">
        <v>2</v>
      </c>
      <c r="K15" s="33">
        <v>3</v>
      </c>
      <c r="L15" s="61">
        <f t="shared" si="0"/>
        <v>1.5</v>
      </c>
      <c r="M15" s="32" t="s">
        <v>35</v>
      </c>
      <c r="N15" s="32" t="s">
        <v>36</v>
      </c>
      <c r="O15" s="32" t="s">
        <v>54</v>
      </c>
      <c r="P15" s="40" t="s">
        <v>38</v>
      </c>
      <c r="Q15" s="32" t="s">
        <v>39</v>
      </c>
      <c r="R15" s="32" t="s">
        <v>55</v>
      </c>
      <c r="S15" s="32" t="s">
        <v>42</v>
      </c>
      <c r="T15" s="32" t="s">
        <v>42</v>
      </c>
      <c r="V15" s="79" t="s">
        <v>43</v>
      </c>
      <c r="X15" s="98" t="s">
        <v>51</v>
      </c>
      <c r="Y15" s="104"/>
      <c r="Z15" s="105"/>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row>
    <row r="16" spans="2:52" ht="46.5" hidden="1" customHeight="1" x14ac:dyDescent="0.35">
      <c r="B16" s="52" t="s">
        <v>33</v>
      </c>
      <c r="C16" s="69" t="s">
        <v>56</v>
      </c>
      <c r="D16" s="30">
        <v>1</v>
      </c>
      <c r="E16" s="30">
        <v>1</v>
      </c>
      <c r="F16" s="30">
        <v>1</v>
      </c>
      <c r="G16" s="30"/>
      <c r="H16" s="31">
        <v>3</v>
      </c>
      <c r="I16" s="30">
        <v>1</v>
      </c>
      <c r="J16" s="33">
        <v>3</v>
      </c>
      <c r="K16" s="33">
        <v>2</v>
      </c>
      <c r="L16" s="61">
        <f t="shared" si="0"/>
        <v>1.45</v>
      </c>
      <c r="M16" s="32" t="s">
        <v>57</v>
      </c>
      <c r="N16" s="32" t="s">
        <v>58</v>
      </c>
      <c r="O16" s="32" t="s">
        <v>54</v>
      </c>
      <c r="P16" s="40" t="s">
        <v>38</v>
      </c>
      <c r="Q16" s="32" t="s">
        <v>48</v>
      </c>
      <c r="R16" s="32" t="s">
        <v>40</v>
      </c>
      <c r="S16" s="32" t="s">
        <v>59</v>
      </c>
      <c r="T16" s="32" t="s">
        <v>42</v>
      </c>
      <c r="V16" s="77"/>
      <c r="X16" s="99" t="s">
        <v>44</v>
      </c>
      <c r="Y16" s="104"/>
      <c r="Z16" s="105"/>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row>
    <row r="17" spans="2:52" ht="66" hidden="1" customHeight="1" x14ac:dyDescent="0.35">
      <c r="B17" s="52" t="s">
        <v>60</v>
      </c>
      <c r="C17" s="69" t="s">
        <v>61</v>
      </c>
      <c r="D17" s="39">
        <v>1</v>
      </c>
      <c r="E17" s="39">
        <v>1</v>
      </c>
      <c r="F17" s="39">
        <v>1</v>
      </c>
      <c r="G17" s="39">
        <v>1</v>
      </c>
      <c r="H17" s="42">
        <v>2</v>
      </c>
      <c r="I17" s="39">
        <v>1</v>
      </c>
      <c r="J17" s="70">
        <v>3</v>
      </c>
      <c r="K17" s="71">
        <v>2</v>
      </c>
      <c r="L17" s="61">
        <f t="shared" si="0"/>
        <v>1.45</v>
      </c>
      <c r="M17" s="32" t="s">
        <v>35</v>
      </c>
      <c r="N17" s="32" t="s">
        <v>58</v>
      </c>
      <c r="O17" s="32" t="s">
        <v>62</v>
      </c>
      <c r="P17" s="32" t="s">
        <v>63</v>
      </c>
      <c r="Q17" s="32" t="s">
        <v>39</v>
      </c>
      <c r="R17" s="32"/>
      <c r="S17" s="32" t="s">
        <v>63</v>
      </c>
      <c r="T17" s="32" t="s">
        <v>63</v>
      </c>
      <c r="V17" s="77"/>
      <c r="X17" s="99" t="s">
        <v>44</v>
      </c>
      <c r="Y17" s="104"/>
      <c r="Z17" s="105"/>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row>
    <row r="18" spans="2:52" ht="49.5" hidden="1" x14ac:dyDescent="0.35">
      <c r="B18" s="52" t="s">
        <v>64</v>
      </c>
      <c r="C18" s="69" t="s">
        <v>65</v>
      </c>
      <c r="D18" s="39">
        <v>1</v>
      </c>
      <c r="E18" s="39">
        <v>1</v>
      </c>
      <c r="F18" s="39">
        <v>1</v>
      </c>
      <c r="G18" s="39">
        <v>1</v>
      </c>
      <c r="H18" s="42">
        <v>2</v>
      </c>
      <c r="I18" s="39">
        <v>1</v>
      </c>
      <c r="J18" s="70">
        <v>3</v>
      </c>
      <c r="K18" s="72">
        <v>2</v>
      </c>
      <c r="L18" s="61">
        <f t="shared" si="0"/>
        <v>1.45</v>
      </c>
      <c r="M18" s="32" t="s">
        <v>47</v>
      </c>
      <c r="N18" s="37" t="s">
        <v>38</v>
      </c>
      <c r="O18" s="37" t="s">
        <v>38</v>
      </c>
      <c r="P18" s="32" t="s">
        <v>66</v>
      </c>
      <c r="Q18" s="32" t="s">
        <v>48</v>
      </c>
      <c r="R18" s="32" t="s">
        <v>49</v>
      </c>
      <c r="S18" s="32" t="s">
        <v>42</v>
      </c>
      <c r="T18" s="32" t="s">
        <v>50</v>
      </c>
      <c r="V18" s="77"/>
      <c r="X18" s="99" t="s">
        <v>44</v>
      </c>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4"/>
    </row>
    <row r="19" spans="2:52" ht="49.5" hidden="1" x14ac:dyDescent="0.35">
      <c r="B19" s="52" t="s">
        <v>67</v>
      </c>
      <c r="C19" s="69" t="s">
        <v>68</v>
      </c>
      <c r="D19" s="39">
        <v>1</v>
      </c>
      <c r="E19" s="39">
        <v>1</v>
      </c>
      <c r="F19" s="39">
        <v>1</v>
      </c>
      <c r="G19" s="39">
        <v>1</v>
      </c>
      <c r="H19" s="42">
        <v>2</v>
      </c>
      <c r="I19" s="39">
        <v>1</v>
      </c>
      <c r="J19" s="70">
        <v>3</v>
      </c>
      <c r="K19" s="72">
        <v>2</v>
      </c>
      <c r="L19" s="67">
        <f t="shared" si="0"/>
        <v>1.45</v>
      </c>
      <c r="M19" s="32" t="s">
        <v>57</v>
      </c>
      <c r="N19" s="32" t="s">
        <v>36</v>
      </c>
      <c r="O19" s="32" t="s">
        <v>37</v>
      </c>
      <c r="P19" s="32" t="s">
        <v>63</v>
      </c>
      <c r="Q19" s="32" t="s">
        <v>39</v>
      </c>
      <c r="R19" s="32" t="s">
        <v>69</v>
      </c>
      <c r="S19" s="32" t="s">
        <v>42</v>
      </c>
      <c r="T19" s="32" t="s">
        <v>42</v>
      </c>
      <c r="V19" s="76" t="s">
        <v>70</v>
      </c>
      <c r="X19" s="99" t="s">
        <v>44</v>
      </c>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row>
    <row r="20" spans="2:52" ht="49.5" hidden="1" x14ac:dyDescent="0.35">
      <c r="B20" s="52" t="s">
        <v>33</v>
      </c>
      <c r="C20" s="69" t="s">
        <v>71</v>
      </c>
      <c r="D20" s="37">
        <v>1</v>
      </c>
      <c r="E20" s="37">
        <v>1</v>
      </c>
      <c r="F20" s="37">
        <v>1</v>
      </c>
      <c r="G20" s="37">
        <v>1</v>
      </c>
      <c r="H20" s="40">
        <v>3</v>
      </c>
      <c r="I20" s="37">
        <v>1</v>
      </c>
      <c r="J20" s="33">
        <v>3</v>
      </c>
      <c r="K20" s="33">
        <v>1</v>
      </c>
      <c r="L20" s="61">
        <f t="shared" si="0"/>
        <v>1.4</v>
      </c>
      <c r="M20" s="32" t="s">
        <v>47</v>
      </c>
      <c r="N20" s="37" t="s">
        <v>38</v>
      </c>
      <c r="O20" s="37" t="s">
        <v>38</v>
      </c>
      <c r="P20" s="40" t="s">
        <v>38</v>
      </c>
      <c r="Q20" s="32" t="s">
        <v>48</v>
      </c>
      <c r="R20" s="32" t="s">
        <v>40</v>
      </c>
      <c r="S20" s="32" t="s">
        <v>59</v>
      </c>
      <c r="T20" s="32" t="s">
        <v>72</v>
      </c>
      <c r="V20" s="77"/>
      <c r="X20" s="99" t="s">
        <v>44</v>
      </c>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4"/>
    </row>
    <row r="21" spans="2:52" ht="66" hidden="1" x14ac:dyDescent="0.35">
      <c r="B21" s="52" t="s">
        <v>73</v>
      </c>
      <c r="C21" s="69" t="s">
        <v>74</v>
      </c>
      <c r="D21" s="37">
        <v>1</v>
      </c>
      <c r="E21" s="39">
        <v>1</v>
      </c>
      <c r="F21" s="37">
        <v>1</v>
      </c>
      <c r="G21" s="39"/>
      <c r="H21" s="40">
        <v>3</v>
      </c>
      <c r="I21" s="37"/>
      <c r="J21" s="70">
        <v>3</v>
      </c>
      <c r="K21" s="70">
        <v>2</v>
      </c>
      <c r="L21" s="61">
        <f t="shared" si="0"/>
        <v>1.37</v>
      </c>
      <c r="M21" s="32" t="s">
        <v>47</v>
      </c>
      <c r="N21" s="37" t="s">
        <v>38</v>
      </c>
      <c r="O21" s="37" t="s">
        <v>38</v>
      </c>
      <c r="P21" s="40" t="s">
        <v>38</v>
      </c>
      <c r="Q21" s="32" t="s">
        <v>75</v>
      </c>
      <c r="R21" s="32" t="s">
        <v>40</v>
      </c>
      <c r="S21" s="32" t="s">
        <v>76</v>
      </c>
      <c r="T21" s="32" t="s">
        <v>77</v>
      </c>
      <c r="V21" s="77"/>
      <c r="X21" s="99" t="s">
        <v>44</v>
      </c>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row>
    <row r="22" spans="2:52" ht="49.5" hidden="1" x14ac:dyDescent="0.35">
      <c r="B22" s="52" t="s">
        <v>78</v>
      </c>
      <c r="C22" s="69" t="s">
        <v>79</v>
      </c>
      <c r="D22" s="39">
        <v>1</v>
      </c>
      <c r="E22" s="39">
        <v>1</v>
      </c>
      <c r="F22" s="39">
        <v>1</v>
      </c>
      <c r="G22" s="39">
        <v>1</v>
      </c>
      <c r="H22" s="42">
        <v>2</v>
      </c>
      <c r="I22" s="39"/>
      <c r="J22" s="70">
        <v>3</v>
      </c>
      <c r="K22" s="71">
        <v>2</v>
      </c>
      <c r="L22" s="61">
        <f t="shared" si="0"/>
        <v>1.37</v>
      </c>
      <c r="M22" s="32" t="s">
        <v>57</v>
      </c>
      <c r="N22" s="32" t="s">
        <v>80</v>
      </c>
      <c r="O22" s="32" t="s">
        <v>62</v>
      </c>
      <c r="P22" s="32" t="s">
        <v>81</v>
      </c>
      <c r="Q22" s="32" t="s">
        <v>39</v>
      </c>
      <c r="R22" s="32"/>
      <c r="S22" s="32" t="s">
        <v>42</v>
      </c>
      <c r="T22" s="32" t="s">
        <v>42</v>
      </c>
      <c r="V22" s="77"/>
      <c r="X22" s="99" t="s">
        <v>44</v>
      </c>
      <c r="Y22" s="104"/>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4"/>
    </row>
    <row r="23" spans="2:52" ht="59.65" customHeight="1" x14ac:dyDescent="0.35">
      <c r="B23" s="52" t="s">
        <v>82</v>
      </c>
      <c r="C23" s="69" t="s">
        <v>83</v>
      </c>
      <c r="D23" s="37">
        <v>1</v>
      </c>
      <c r="E23" s="39">
        <v>1</v>
      </c>
      <c r="F23" s="37">
        <v>1</v>
      </c>
      <c r="G23" s="37"/>
      <c r="H23" s="40">
        <v>2</v>
      </c>
      <c r="I23" s="37">
        <v>1</v>
      </c>
      <c r="J23" s="70">
        <v>3</v>
      </c>
      <c r="K23" s="70">
        <v>2</v>
      </c>
      <c r="L23" s="61">
        <f t="shared" si="0"/>
        <v>1.35</v>
      </c>
      <c r="M23" s="32" t="s">
        <v>35</v>
      </c>
      <c r="N23" s="32" t="s">
        <v>36</v>
      </c>
      <c r="O23" s="32" t="s">
        <v>62</v>
      </c>
      <c r="P23" s="32" t="s">
        <v>63</v>
      </c>
      <c r="Q23" s="32" t="s">
        <v>84</v>
      </c>
      <c r="R23" s="32"/>
      <c r="S23" s="32" t="s">
        <v>85</v>
      </c>
      <c r="T23" s="32" t="s">
        <v>86</v>
      </c>
      <c r="V23" s="77"/>
      <c r="X23" s="99" t="s">
        <v>44</v>
      </c>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row>
    <row r="24" spans="2:52" ht="65.650000000000006" hidden="1" customHeight="1" x14ac:dyDescent="0.35">
      <c r="B24" s="52" t="s">
        <v>64</v>
      </c>
      <c r="C24" s="69" t="s">
        <v>87</v>
      </c>
      <c r="D24" s="39">
        <v>1</v>
      </c>
      <c r="E24" s="39">
        <v>1</v>
      </c>
      <c r="F24" s="39">
        <v>1</v>
      </c>
      <c r="G24" s="39">
        <v>1</v>
      </c>
      <c r="H24" s="42">
        <v>2</v>
      </c>
      <c r="I24" s="71">
        <v>1</v>
      </c>
      <c r="J24" s="70">
        <v>2</v>
      </c>
      <c r="K24" s="72">
        <v>2</v>
      </c>
      <c r="L24" s="61">
        <f t="shared" si="0"/>
        <v>1.35</v>
      </c>
      <c r="M24" s="32" t="s">
        <v>57</v>
      </c>
      <c r="N24" s="32" t="s">
        <v>36</v>
      </c>
      <c r="O24" s="32" t="s">
        <v>62</v>
      </c>
      <c r="P24" s="32" t="s">
        <v>58</v>
      </c>
      <c r="Q24" s="32" t="s">
        <v>39</v>
      </c>
      <c r="R24" s="32"/>
      <c r="S24" s="32" t="s">
        <v>42</v>
      </c>
      <c r="T24" s="32" t="s">
        <v>42</v>
      </c>
      <c r="V24" s="77"/>
      <c r="X24" s="99" t="s">
        <v>44</v>
      </c>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row>
    <row r="25" spans="2:52" ht="45.4" hidden="1" customHeight="1" x14ac:dyDescent="0.35">
      <c r="B25" s="22" t="s">
        <v>88</v>
      </c>
      <c r="C25" s="69" t="s">
        <v>89</v>
      </c>
      <c r="D25" s="39">
        <v>1</v>
      </c>
      <c r="E25" s="39">
        <v>1</v>
      </c>
      <c r="F25" s="39">
        <v>1</v>
      </c>
      <c r="G25" s="39">
        <v>1</v>
      </c>
      <c r="H25" s="42">
        <v>2</v>
      </c>
      <c r="I25" s="71">
        <v>1</v>
      </c>
      <c r="J25" s="70">
        <v>2</v>
      </c>
      <c r="K25" s="71">
        <v>2</v>
      </c>
      <c r="L25" s="61">
        <f t="shared" si="0"/>
        <v>1.35</v>
      </c>
      <c r="M25" s="32" t="s">
        <v>35</v>
      </c>
      <c r="N25" s="32" t="s">
        <v>58</v>
      </c>
      <c r="O25" s="32" t="s">
        <v>62</v>
      </c>
      <c r="P25" s="32" t="s">
        <v>63</v>
      </c>
      <c r="Q25" s="32" t="s">
        <v>90</v>
      </c>
      <c r="R25" s="32" t="s">
        <v>91</v>
      </c>
      <c r="S25" s="32" t="s">
        <v>42</v>
      </c>
      <c r="T25" s="32" t="s">
        <v>86</v>
      </c>
      <c r="V25" s="77"/>
      <c r="X25" s="99" t="s">
        <v>44</v>
      </c>
      <c r="Y25" s="104"/>
      <c r="Z25" s="104"/>
      <c r="AA25" s="104"/>
      <c r="AB25" s="104"/>
      <c r="AC25" s="104"/>
      <c r="AD25" s="104"/>
      <c r="AE25" s="104"/>
      <c r="AF25" s="104"/>
      <c r="AG25" s="104"/>
      <c r="AH25" s="104"/>
      <c r="AI25" s="104"/>
      <c r="AJ25" s="104"/>
      <c r="AK25" s="104"/>
      <c r="AL25" s="104"/>
      <c r="AM25" s="104"/>
      <c r="AN25" s="104"/>
      <c r="AO25" s="104"/>
      <c r="AP25" s="104"/>
      <c r="AQ25" s="104"/>
      <c r="AR25" s="104"/>
      <c r="AS25" s="104"/>
      <c r="AT25" s="104"/>
      <c r="AU25" s="104"/>
      <c r="AV25" s="104"/>
      <c r="AW25" s="104"/>
      <c r="AX25" s="104"/>
      <c r="AY25" s="104"/>
      <c r="AZ25" s="104"/>
    </row>
    <row r="26" spans="2:52" ht="33" hidden="1" x14ac:dyDescent="0.35">
      <c r="B26" s="22" t="s">
        <v>73</v>
      </c>
      <c r="C26" s="69" t="s">
        <v>92</v>
      </c>
      <c r="D26" s="37">
        <v>1</v>
      </c>
      <c r="E26" s="39">
        <v>1</v>
      </c>
      <c r="F26" s="37">
        <v>1</v>
      </c>
      <c r="G26" s="39">
        <v>1</v>
      </c>
      <c r="H26" s="40">
        <v>1</v>
      </c>
      <c r="I26" s="37">
        <v>1</v>
      </c>
      <c r="J26" s="70">
        <v>3</v>
      </c>
      <c r="K26" s="70">
        <v>2</v>
      </c>
      <c r="L26" s="61">
        <f t="shared" si="0"/>
        <v>1.35</v>
      </c>
      <c r="M26" s="32" t="s">
        <v>57</v>
      </c>
      <c r="N26" s="32" t="s">
        <v>80</v>
      </c>
      <c r="O26" s="32" t="s">
        <v>62</v>
      </c>
      <c r="P26" s="32" t="s">
        <v>81</v>
      </c>
      <c r="Q26" s="32" t="s">
        <v>93</v>
      </c>
      <c r="R26" s="60" t="s">
        <v>94</v>
      </c>
      <c r="S26" s="32" t="s">
        <v>42</v>
      </c>
      <c r="T26" s="32" t="s">
        <v>42</v>
      </c>
      <c r="V26" s="77"/>
      <c r="X26" s="99" t="s">
        <v>44</v>
      </c>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row>
    <row r="27" spans="2:52" ht="57.4" hidden="1" customHeight="1" x14ac:dyDescent="0.35">
      <c r="B27" s="22" t="s">
        <v>73</v>
      </c>
      <c r="C27" s="69" t="s">
        <v>95</v>
      </c>
      <c r="D27" s="39">
        <v>1</v>
      </c>
      <c r="E27" s="39">
        <v>1</v>
      </c>
      <c r="F27" s="39">
        <v>1</v>
      </c>
      <c r="G27" s="39">
        <v>1</v>
      </c>
      <c r="H27" s="42">
        <v>3</v>
      </c>
      <c r="I27" s="39"/>
      <c r="J27" s="70">
        <v>3</v>
      </c>
      <c r="K27" s="71">
        <v>1</v>
      </c>
      <c r="L27" s="61">
        <f t="shared" si="0"/>
        <v>1.32</v>
      </c>
      <c r="M27" s="34" t="s">
        <v>47</v>
      </c>
      <c r="N27" s="70" t="s">
        <v>38</v>
      </c>
      <c r="O27" s="70" t="s">
        <v>38</v>
      </c>
      <c r="P27" s="32" t="s">
        <v>58</v>
      </c>
      <c r="Q27" s="34" t="s">
        <v>93</v>
      </c>
      <c r="R27" s="34" t="s">
        <v>55</v>
      </c>
      <c r="S27" s="34" t="s">
        <v>96</v>
      </c>
      <c r="T27" s="34" t="s">
        <v>77</v>
      </c>
      <c r="V27" s="77"/>
      <c r="X27" s="99" t="s">
        <v>44</v>
      </c>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row>
    <row r="28" spans="2:52" ht="51.4" hidden="1" customHeight="1" x14ac:dyDescent="0.35">
      <c r="B28" s="22" t="s">
        <v>73</v>
      </c>
      <c r="C28" s="69" t="s">
        <v>97</v>
      </c>
      <c r="D28" s="37">
        <v>1</v>
      </c>
      <c r="E28" s="39">
        <v>1</v>
      </c>
      <c r="F28" s="37">
        <v>1</v>
      </c>
      <c r="G28" s="39">
        <v>1</v>
      </c>
      <c r="H28" s="40">
        <v>3</v>
      </c>
      <c r="I28" s="37"/>
      <c r="J28" s="70">
        <v>3</v>
      </c>
      <c r="K28" s="70">
        <v>1</v>
      </c>
      <c r="L28" s="61">
        <f t="shared" si="0"/>
        <v>1.32</v>
      </c>
      <c r="M28" s="34" t="s">
        <v>35</v>
      </c>
      <c r="N28" s="34" t="s">
        <v>98</v>
      </c>
      <c r="O28" s="34" t="s">
        <v>37</v>
      </c>
      <c r="P28" s="40" t="s">
        <v>38</v>
      </c>
      <c r="Q28" s="34" t="s">
        <v>99</v>
      </c>
      <c r="R28" s="34" t="s">
        <v>55</v>
      </c>
      <c r="S28" s="34" t="s">
        <v>42</v>
      </c>
      <c r="T28" s="34" t="s">
        <v>42</v>
      </c>
      <c r="V28" s="77"/>
      <c r="X28" s="99" t="s">
        <v>44</v>
      </c>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row>
    <row r="29" spans="2:52" ht="55.15" hidden="1" customHeight="1" x14ac:dyDescent="0.35">
      <c r="B29" s="22" t="s">
        <v>100</v>
      </c>
      <c r="C29" s="69" t="s">
        <v>101</v>
      </c>
      <c r="D29" s="39">
        <v>1</v>
      </c>
      <c r="E29" s="39">
        <v>1</v>
      </c>
      <c r="F29" s="39">
        <v>1</v>
      </c>
      <c r="G29" s="39"/>
      <c r="H29" s="42">
        <v>1</v>
      </c>
      <c r="I29" s="39"/>
      <c r="J29" s="70">
        <v>3</v>
      </c>
      <c r="K29" s="71">
        <v>3</v>
      </c>
      <c r="L29" s="61">
        <f t="shared" si="0"/>
        <v>1.32</v>
      </c>
      <c r="M29" s="48" t="s">
        <v>35</v>
      </c>
      <c r="N29" s="48" t="s">
        <v>36</v>
      </c>
      <c r="O29" s="48" t="s">
        <v>62</v>
      </c>
      <c r="P29" s="40" t="s">
        <v>38</v>
      </c>
      <c r="Q29" s="48" t="s">
        <v>39</v>
      </c>
      <c r="R29" s="48"/>
      <c r="S29" s="48" t="s">
        <v>42</v>
      </c>
      <c r="T29" s="48" t="s">
        <v>42</v>
      </c>
      <c r="V29" s="77"/>
      <c r="X29" s="99" t="s">
        <v>44</v>
      </c>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row>
    <row r="30" spans="2:52" ht="73.5" hidden="1" customHeight="1" x14ac:dyDescent="0.35">
      <c r="B30" s="22" t="s">
        <v>78</v>
      </c>
      <c r="C30" s="69" t="s">
        <v>102</v>
      </c>
      <c r="D30" s="37">
        <v>1</v>
      </c>
      <c r="E30" s="39">
        <v>1</v>
      </c>
      <c r="F30" s="37">
        <v>1</v>
      </c>
      <c r="G30" s="39">
        <v>1</v>
      </c>
      <c r="H30" s="40">
        <v>1</v>
      </c>
      <c r="I30" s="35"/>
      <c r="J30" s="35">
        <v>2</v>
      </c>
      <c r="K30" s="35">
        <v>3</v>
      </c>
      <c r="L30" s="61">
        <f t="shared" si="0"/>
        <v>1.32</v>
      </c>
      <c r="M30" s="50" t="s">
        <v>57</v>
      </c>
      <c r="N30" s="50" t="s">
        <v>80</v>
      </c>
      <c r="O30" s="50" t="s">
        <v>62</v>
      </c>
      <c r="P30" s="32" t="s">
        <v>81</v>
      </c>
      <c r="Q30" s="50" t="s">
        <v>90</v>
      </c>
      <c r="R30" s="50" t="s">
        <v>103</v>
      </c>
      <c r="S30" s="50" t="s">
        <v>42</v>
      </c>
      <c r="T30" s="50" t="s">
        <v>104</v>
      </c>
      <c r="V30" s="77"/>
      <c r="X30" s="99" t="s">
        <v>44</v>
      </c>
      <c r="Y30" s="104"/>
      <c r="Z30" s="104"/>
      <c r="AA30" s="104"/>
      <c r="AB30" s="104"/>
      <c r="AC30" s="104"/>
      <c r="AD30" s="104"/>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row>
    <row r="31" spans="2:52" ht="82.5" hidden="1" x14ac:dyDescent="0.35">
      <c r="B31" s="22" t="s">
        <v>105</v>
      </c>
      <c r="C31" s="69" t="s">
        <v>106</v>
      </c>
      <c r="D31" s="35">
        <v>1</v>
      </c>
      <c r="E31" s="35">
        <v>1</v>
      </c>
      <c r="F31" s="35">
        <v>1</v>
      </c>
      <c r="G31" s="35"/>
      <c r="H31" s="36">
        <v>3</v>
      </c>
      <c r="I31" s="35">
        <v>1</v>
      </c>
      <c r="J31" s="35">
        <v>3</v>
      </c>
      <c r="K31" s="35">
        <v>1</v>
      </c>
      <c r="L31" s="61">
        <f t="shared" si="0"/>
        <v>1.2999999999999998</v>
      </c>
      <c r="M31" s="32" t="s">
        <v>47</v>
      </c>
      <c r="N31" s="37" t="s">
        <v>38</v>
      </c>
      <c r="O31" s="37" t="s">
        <v>38</v>
      </c>
      <c r="P31" s="40" t="s">
        <v>38</v>
      </c>
      <c r="Q31" s="32" t="s">
        <v>48</v>
      </c>
      <c r="R31" s="32" t="s">
        <v>107</v>
      </c>
      <c r="S31" s="32" t="s">
        <v>108</v>
      </c>
      <c r="T31" s="32" t="s">
        <v>42</v>
      </c>
      <c r="V31" s="77"/>
      <c r="X31" s="99" t="s">
        <v>44</v>
      </c>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row>
    <row r="32" spans="2:52" ht="66" x14ac:dyDescent="0.35">
      <c r="B32" s="22" t="s">
        <v>82</v>
      </c>
      <c r="C32" s="69" t="s">
        <v>109</v>
      </c>
      <c r="D32" s="30">
        <v>1</v>
      </c>
      <c r="E32" s="30">
        <v>1</v>
      </c>
      <c r="F32" s="30">
        <v>1</v>
      </c>
      <c r="G32" s="30"/>
      <c r="H32" s="31">
        <v>3</v>
      </c>
      <c r="I32" s="30">
        <v>1</v>
      </c>
      <c r="J32" s="30">
        <v>3</v>
      </c>
      <c r="K32" s="30">
        <v>1</v>
      </c>
      <c r="L32" s="61">
        <f t="shared" si="0"/>
        <v>1.2999999999999998</v>
      </c>
      <c r="M32" s="32" t="s">
        <v>47</v>
      </c>
      <c r="N32" s="37" t="s">
        <v>38</v>
      </c>
      <c r="O32" s="37" t="s">
        <v>38</v>
      </c>
      <c r="P32" s="32" t="s">
        <v>110</v>
      </c>
      <c r="Q32" s="32" t="s">
        <v>39</v>
      </c>
      <c r="R32" s="32"/>
      <c r="S32" s="32" t="s">
        <v>42</v>
      </c>
      <c r="T32" s="32" t="s">
        <v>111</v>
      </c>
      <c r="V32" s="100" t="s">
        <v>112</v>
      </c>
      <c r="X32" s="99" t="s">
        <v>44</v>
      </c>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row>
    <row r="33" spans="2:60" ht="49.5" hidden="1" x14ac:dyDescent="0.35">
      <c r="B33" s="22" t="s">
        <v>33</v>
      </c>
      <c r="C33" s="69" t="s">
        <v>113</v>
      </c>
      <c r="D33" s="30">
        <v>1</v>
      </c>
      <c r="E33" s="30">
        <v>1</v>
      </c>
      <c r="F33" s="30">
        <v>1</v>
      </c>
      <c r="G33" s="30">
        <v>1</v>
      </c>
      <c r="H33" s="31">
        <v>2</v>
      </c>
      <c r="I33" s="30">
        <v>1</v>
      </c>
      <c r="J33" s="30">
        <v>3</v>
      </c>
      <c r="K33" s="30">
        <v>1</v>
      </c>
      <c r="L33" s="61">
        <f t="shared" si="0"/>
        <v>1.2999999999999998</v>
      </c>
      <c r="M33" s="32" t="s">
        <v>47</v>
      </c>
      <c r="N33" s="37" t="s">
        <v>38</v>
      </c>
      <c r="O33" s="37" t="s">
        <v>38</v>
      </c>
      <c r="P33" s="40" t="s">
        <v>38</v>
      </c>
      <c r="Q33" s="32" t="s">
        <v>48</v>
      </c>
      <c r="R33" s="32" t="s">
        <v>40</v>
      </c>
      <c r="S33" s="32" t="s">
        <v>114</v>
      </c>
      <c r="T33" s="32" t="s">
        <v>42</v>
      </c>
      <c r="V33" s="77"/>
      <c r="X33" s="99" t="s">
        <v>44</v>
      </c>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row>
    <row r="34" spans="2:60" ht="66" hidden="1" x14ac:dyDescent="0.35">
      <c r="B34" s="22" t="s">
        <v>33</v>
      </c>
      <c r="C34" s="69" t="s">
        <v>115</v>
      </c>
      <c r="D34" s="30">
        <v>1</v>
      </c>
      <c r="E34" s="30">
        <v>1</v>
      </c>
      <c r="F34" s="30">
        <v>1</v>
      </c>
      <c r="G34" s="30">
        <v>1</v>
      </c>
      <c r="H34" s="31">
        <v>2</v>
      </c>
      <c r="I34" s="30">
        <v>1</v>
      </c>
      <c r="J34" s="30">
        <v>3</v>
      </c>
      <c r="K34" s="30">
        <v>1</v>
      </c>
      <c r="L34" s="61">
        <f t="shared" si="0"/>
        <v>1.2999999999999998</v>
      </c>
      <c r="M34" s="32" t="s">
        <v>47</v>
      </c>
      <c r="N34" s="37" t="s">
        <v>38</v>
      </c>
      <c r="O34" s="37" t="s">
        <v>38</v>
      </c>
      <c r="P34" s="40" t="s">
        <v>38</v>
      </c>
      <c r="Q34" s="32" t="s">
        <v>48</v>
      </c>
      <c r="R34" s="32" t="s">
        <v>40</v>
      </c>
      <c r="S34" s="32" t="s">
        <v>116</v>
      </c>
      <c r="T34" s="32" t="s">
        <v>42</v>
      </c>
      <c r="V34" s="77"/>
      <c r="X34" s="99" t="s">
        <v>44</v>
      </c>
      <c r="Y34" s="104"/>
      <c r="Z34" s="104"/>
      <c r="AA34" s="104"/>
      <c r="AB34" s="104"/>
      <c r="AC34" s="104"/>
      <c r="AD34" s="104"/>
      <c r="AE34" s="104"/>
      <c r="AF34" s="104"/>
      <c r="AG34" s="104"/>
      <c r="AH34" s="104"/>
      <c r="AI34" s="104"/>
      <c r="AJ34" s="104"/>
      <c r="AK34" s="104"/>
      <c r="AL34" s="104"/>
      <c r="AM34" s="104"/>
      <c r="AN34" s="104"/>
      <c r="AO34" s="104"/>
      <c r="AP34" s="104"/>
      <c r="AQ34" s="104"/>
      <c r="AR34" s="104"/>
      <c r="AS34" s="104"/>
      <c r="AT34" s="104"/>
      <c r="AU34" s="104"/>
      <c r="AV34" s="104"/>
      <c r="AW34" s="104"/>
      <c r="AX34" s="104"/>
      <c r="AY34" s="104"/>
      <c r="AZ34" s="104"/>
      <c r="BA34" s="104"/>
      <c r="BB34" s="104"/>
      <c r="BC34" s="104"/>
      <c r="BD34" s="104"/>
      <c r="BE34" s="104"/>
      <c r="BF34" s="104"/>
      <c r="BG34" s="104"/>
      <c r="BH34" s="104"/>
    </row>
    <row r="35" spans="2:60" ht="66" hidden="1" x14ac:dyDescent="0.35">
      <c r="B35" s="22" t="s">
        <v>64</v>
      </c>
      <c r="C35" s="69" t="s">
        <v>117</v>
      </c>
      <c r="D35" s="39">
        <v>1</v>
      </c>
      <c r="E35" s="39">
        <v>1</v>
      </c>
      <c r="F35" s="39">
        <v>1</v>
      </c>
      <c r="G35" s="39">
        <v>1</v>
      </c>
      <c r="H35" s="42">
        <v>2</v>
      </c>
      <c r="I35" s="39">
        <v>1</v>
      </c>
      <c r="J35" s="37">
        <v>3</v>
      </c>
      <c r="K35" s="41">
        <v>1</v>
      </c>
      <c r="L35" s="61">
        <f t="shared" si="0"/>
        <v>1.2999999999999998</v>
      </c>
      <c r="M35" s="32" t="s">
        <v>35</v>
      </c>
      <c r="N35" s="32" t="s">
        <v>36</v>
      </c>
      <c r="O35" s="32" t="s">
        <v>62</v>
      </c>
      <c r="P35" s="32" t="s">
        <v>63</v>
      </c>
      <c r="Q35" s="32" t="s">
        <v>48</v>
      </c>
      <c r="R35" s="34" t="s">
        <v>91</v>
      </c>
      <c r="S35" s="34" t="s">
        <v>42</v>
      </c>
      <c r="T35" s="34" t="s">
        <v>118</v>
      </c>
      <c r="V35" s="77"/>
      <c r="X35" s="99" t="s">
        <v>44</v>
      </c>
      <c r="Y35" s="104"/>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row>
    <row r="36" spans="2:60" ht="49.5" hidden="1" x14ac:dyDescent="0.35">
      <c r="B36" s="22" t="s">
        <v>67</v>
      </c>
      <c r="C36" s="69" t="s">
        <v>119</v>
      </c>
      <c r="D36" s="37">
        <v>1</v>
      </c>
      <c r="E36" s="39">
        <v>1</v>
      </c>
      <c r="F36" s="37">
        <v>1</v>
      </c>
      <c r="G36" s="39">
        <v>1</v>
      </c>
      <c r="H36" s="37">
        <v>2</v>
      </c>
      <c r="I36" s="37">
        <v>1</v>
      </c>
      <c r="J36" s="37"/>
      <c r="K36" s="37">
        <v>3</v>
      </c>
      <c r="L36" s="61">
        <f t="shared" si="0"/>
        <v>1.2999999999999998</v>
      </c>
      <c r="M36" s="32" t="s">
        <v>57</v>
      </c>
      <c r="N36" s="32" t="s">
        <v>36</v>
      </c>
      <c r="O36" s="32" t="s">
        <v>54</v>
      </c>
      <c r="P36" s="32" t="s">
        <v>120</v>
      </c>
      <c r="Q36" s="32" t="s">
        <v>39</v>
      </c>
      <c r="R36" s="60" t="s">
        <v>121</v>
      </c>
      <c r="S36" s="32" t="s">
        <v>42</v>
      </c>
      <c r="T36" s="32" t="s">
        <v>111</v>
      </c>
      <c r="V36" s="77"/>
      <c r="X36" s="99" t="s">
        <v>44</v>
      </c>
      <c r="Y36" s="104"/>
      <c r="Z36" s="104"/>
      <c r="AA36" s="104"/>
      <c r="AB36" s="104"/>
      <c r="AC36" s="104"/>
      <c r="AD36" s="104"/>
      <c r="AE36" s="104"/>
      <c r="AF36" s="104"/>
      <c r="AG36" s="104"/>
      <c r="AH36" s="104"/>
      <c r="AI36" s="104"/>
      <c r="AJ36" s="104"/>
      <c r="AK36" s="104"/>
      <c r="AL36" s="104"/>
      <c r="AM36" s="104"/>
      <c r="AN36" s="104"/>
      <c r="AO36" s="104"/>
      <c r="AP36" s="104"/>
      <c r="AQ36" s="104"/>
      <c r="AR36" s="104"/>
      <c r="AS36" s="104"/>
      <c r="AT36" s="104"/>
      <c r="AU36" s="104"/>
      <c r="AV36" s="104"/>
      <c r="AW36" s="104"/>
      <c r="AX36" s="104"/>
      <c r="AY36" s="104"/>
      <c r="AZ36" s="104"/>
      <c r="BA36" s="104"/>
      <c r="BB36" s="104"/>
      <c r="BC36" s="104"/>
      <c r="BD36" s="104"/>
      <c r="BE36" s="104"/>
      <c r="BF36" s="104"/>
      <c r="BG36" s="104"/>
      <c r="BH36" s="104"/>
    </row>
    <row r="37" spans="2:60" ht="49.5" hidden="1" x14ac:dyDescent="0.35">
      <c r="B37" s="22" t="s">
        <v>67</v>
      </c>
      <c r="C37" s="69" t="s">
        <v>122</v>
      </c>
      <c r="D37" s="37">
        <v>1</v>
      </c>
      <c r="E37" s="39">
        <v>1</v>
      </c>
      <c r="F37" s="37">
        <v>1</v>
      </c>
      <c r="G37" s="39">
        <v>1</v>
      </c>
      <c r="H37" s="37">
        <v>2</v>
      </c>
      <c r="I37" s="37">
        <v>1</v>
      </c>
      <c r="J37" s="37"/>
      <c r="K37" s="37">
        <v>3</v>
      </c>
      <c r="L37" s="61">
        <f t="shared" si="0"/>
        <v>1.2999999999999998</v>
      </c>
      <c r="M37" s="32" t="s">
        <v>35</v>
      </c>
      <c r="N37" s="32" t="s">
        <v>36</v>
      </c>
      <c r="O37" s="32" t="s">
        <v>62</v>
      </c>
      <c r="P37" s="32" t="s">
        <v>110</v>
      </c>
      <c r="Q37" s="32" t="s">
        <v>39</v>
      </c>
      <c r="R37" s="60" t="s">
        <v>121</v>
      </c>
      <c r="S37" s="32" t="s">
        <v>42</v>
      </c>
      <c r="T37" s="32" t="s">
        <v>42</v>
      </c>
      <c r="V37" s="77"/>
      <c r="X37" s="99" t="s">
        <v>44</v>
      </c>
      <c r="Y37" s="104"/>
      <c r="Z37" s="104"/>
      <c r="AA37" s="104"/>
      <c r="AB37" s="104"/>
      <c r="AC37" s="104"/>
      <c r="AD37" s="104"/>
      <c r="AE37" s="104"/>
      <c r="AF37" s="104"/>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c r="BH37" s="104"/>
    </row>
    <row r="38" spans="2:60" ht="49.5" hidden="1" x14ac:dyDescent="0.35">
      <c r="B38" s="22" t="s">
        <v>123</v>
      </c>
      <c r="C38" s="69" t="s">
        <v>124</v>
      </c>
      <c r="D38" s="37">
        <v>1</v>
      </c>
      <c r="E38" s="39">
        <v>1</v>
      </c>
      <c r="F38" s="37">
        <v>1</v>
      </c>
      <c r="G38" s="37"/>
      <c r="H38" s="40">
        <v>2</v>
      </c>
      <c r="I38" s="37">
        <v>1</v>
      </c>
      <c r="J38" s="37">
        <v>1</v>
      </c>
      <c r="K38" s="37">
        <v>3</v>
      </c>
      <c r="L38" s="61">
        <f t="shared" si="0"/>
        <v>1.2999999999999998</v>
      </c>
      <c r="M38" s="32" t="s">
        <v>47</v>
      </c>
      <c r="N38" s="37" t="s">
        <v>38</v>
      </c>
      <c r="O38" s="37" t="s">
        <v>38</v>
      </c>
      <c r="P38" s="32" t="s">
        <v>66</v>
      </c>
      <c r="Q38" s="32" t="s">
        <v>99</v>
      </c>
      <c r="R38" s="32" t="s">
        <v>125</v>
      </c>
      <c r="S38" s="32" t="s">
        <v>42</v>
      </c>
      <c r="T38" s="32" t="s">
        <v>50</v>
      </c>
      <c r="V38" s="77"/>
      <c r="X38" s="99" t="s">
        <v>44</v>
      </c>
      <c r="Y38" s="104"/>
      <c r="Z38" s="104"/>
      <c r="AA38" s="104"/>
      <c r="AB38" s="104"/>
      <c r="AC38" s="104"/>
      <c r="AD38" s="104"/>
      <c r="AE38" s="104"/>
      <c r="AF38" s="104"/>
      <c r="AG38" s="104"/>
      <c r="AH38" s="104"/>
      <c r="AI38" s="104"/>
      <c r="AJ38" s="104"/>
      <c r="AK38" s="104"/>
      <c r="AL38" s="104"/>
      <c r="AM38" s="104"/>
      <c r="AN38" s="104"/>
      <c r="AO38" s="104"/>
      <c r="AP38" s="104"/>
      <c r="AQ38" s="104"/>
      <c r="AR38" s="104"/>
      <c r="AS38" s="104"/>
      <c r="AT38" s="104"/>
      <c r="AU38" s="104"/>
      <c r="AV38" s="104"/>
      <c r="AW38" s="104"/>
      <c r="AX38" s="104"/>
      <c r="AY38" s="104"/>
      <c r="AZ38" s="104"/>
      <c r="BA38" s="104"/>
      <c r="BB38" s="104"/>
      <c r="BC38" s="104"/>
      <c r="BD38" s="104"/>
      <c r="BE38" s="104"/>
      <c r="BF38" s="104"/>
      <c r="BG38" s="104"/>
      <c r="BH38" s="104"/>
    </row>
    <row r="39" spans="2:60" ht="66" x14ac:dyDescent="0.35">
      <c r="B39" s="22" t="s">
        <v>82</v>
      </c>
      <c r="C39" s="69" t="s">
        <v>126</v>
      </c>
      <c r="D39" s="37">
        <v>1</v>
      </c>
      <c r="E39" s="39">
        <v>1</v>
      </c>
      <c r="F39" s="37">
        <v>1</v>
      </c>
      <c r="G39" s="37"/>
      <c r="H39" s="40">
        <v>2</v>
      </c>
      <c r="I39" s="37">
        <v>1</v>
      </c>
      <c r="J39" s="37">
        <v>1</v>
      </c>
      <c r="K39" s="37">
        <v>3</v>
      </c>
      <c r="L39" s="61">
        <f t="shared" si="0"/>
        <v>1.2999999999999998</v>
      </c>
      <c r="M39" s="32" t="s">
        <v>57</v>
      </c>
      <c r="N39" s="32" t="s">
        <v>36</v>
      </c>
      <c r="O39" s="32" t="s">
        <v>54</v>
      </c>
      <c r="P39" s="40" t="s">
        <v>38</v>
      </c>
      <c r="Q39" s="32" t="s">
        <v>84</v>
      </c>
      <c r="R39" s="60" t="s">
        <v>121</v>
      </c>
      <c r="S39" s="32" t="s">
        <v>42</v>
      </c>
      <c r="T39" s="32" t="s">
        <v>42</v>
      </c>
      <c r="V39" s="77"/>
      <c r="X39" s="99" t="s">
        <v>44</v>
      </c>
      <c r="Y39" s="104"/>
      <c r="Z39" s="104"/>
      <c r="AA39" s="104"/>
      <c r="AB39" s="104"/>
      <c r="AC39" s="104"/>
      <c r="AD39" s="104"/>
      <c r="AE39" s="104"/>
      <c r="AF39" s="104"/>
      <c r="AG39" s="104"/>
      <c r="AH39" s="104"/>
      <c r="AI39" s="104"/>
      <c r="AJ39" s="104"/>
      <c r="AK39" s="104"/>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row>
    <row r="40" spans="2:60" ht="33" hidden="1" x14ac:dyDescent="0.35">
      <c r="B40" s="22" t="s">
        <v>127</v>
      </c>
      <c r="C40" s="69" t="s">
        <v>128</v>
      </c>
      <c r="D40" s="37">
        <v>1</v>
      </c>
      <c r="E40" s="37">
        <v>1</v>
      </c>
      <c r="F40" s="37">
        <v>1</v>
      </c>
      <c r="G40" s="37"/>
      <c r="H40" s="40">
        <v>2</v>
      </c>
      <c r="I40" s="37">
        <v>1</v>
      </c>
      <c r="J40" s="37">
        <v>1</v>
      </c>
      <c r="K40" s="37">
        <v>3</v>
      </c>
      <c r="L40" s="61">
        <f t="shared" si="0"/>
        <v>1.2999999999999998</v>
      </c>
      <c r="M40" s="32" t="s">
        <v>57</v>
      </c>
      <c r="N40" s="32" t="s">
        <v>129</v>
      </c>
      <c r="O40" s="32" t="s">
        <v>37</v>
      </c>
      <c r="P40" s="40" t="s">
        <v>38</v>
      </c>
      <c r="Q40" s="32" t="s">
        <v>99</v>
      </c>
      <c r="R40" s="32"/>
      <c r="S40" s="32" t="s">
        <v>42</v>
      </c>
      <c r="T40" s="32" t="s">
        <v>42</v>
      </c>
      <c r="V40" s="77"/>
      <c r="X40" s="99" t="s">
        <v>44</v>
      </c>
      <c r="Y40" s="104"/>
      <c r="Z40" s="104"/>
      <c r="AA40" s="104"/>
      <c r="AB40" s="104"/>
      <c r="AC40" s="104"/>
      <c r="AD40" s="104"/>
      <c r="AE40" s="104"/>
      <c r="AF40" s="104"/>
      <c r="AG40" s="104"/>
      <c r="AH40" s="104"/>
      <c r="AI40" s="104"/>
      <c r="AJ40" s="104"/>
      <c r="AK40" s="104"/>
      <c r="AL40" s="104"/>
      <c r="AM40" s="104"/>
      <c r="AN40" s="104"/>
      <c r="AO40" s="104"/>
      <c r="AP40" s="104"/>
      <c r="AQ40" s="104"/>
      <c r="AR40" s="104"/>
      <c r="AS40" s="104"/>
      <c r="AT40" s="104"/>
      <c r="AU40" s="104"/>
      <c r="AV40" s="104"/>
      <c r="AW40" s="104"/>
      <c r="AX40" s="104"/>
      <c r="AY40" s="104"/>
      <c r="AZ40" s="104"/>
      <c r="BA40" s="104"/>
      <c r="BB40" s="104"/>
      <c r="BC40" s="104"/>
      <c r="BD40" s="104"/>
      <c r="BE40" s="104"/>
      <c r="BF40" s="104"/>
      <c r="BG40" s="104"/>
      <c r="BH40" s="104"/>
    </row>
    <row r="41" spans="2:60" ht="33" hidden="1" x14ac:dyDescent="0.35">
      <c r="B41" s="22" t="s">
        <v>127</v>
      </c>
      <c r="C41" s="69" t="s">
        <v>130</v>
      </c>
      <c r="D41" s="37">
        <v>1</v>
      </c>
      <c r="E41" s="37">
        <v>1</v>
      </c>
      <c r="F41" s="37">
        <v>1</v>
      </c>
      <c r="G41" s="37"/>
      <c r="H41" s="40">
        <v>2</v>
      </c>
      <c r="I41" s="37">
        <v>1</v>
      </c>
      <c r="J41" s="37">
        <v>1</v>
      </c>
      <c r="K41" s="37">
        <v>3</v>
      </c>
      <c r="L41" s="61">
        <f t="shared" si="0"/>
        <v>1.2999999999999998</v>
      </c>
      <c r="M41" s="32" t="s">
        <v>57</v>
      </c>
      <c r="N41" s="32" t="s">
        <v>36</v>
      </c>
      <c r="O41" s="32" t="s">
        <v>54</v>
      </c>
      <c r="P41" s="32" t="s">
        <v>131</v>
      </c>
      <c r="Q41" s="32" t="s">
        <v>84</v>
      </c>
      <c r="R41" s="60" t="s">
        <v>121</v>
      </c>
      <c r="S41" s="32" t="s">
        <v>42</v>
      </c>
      <c r="T41" s="32" t="s">
        <v>111</v>
      </c>
      <c r="V41" s="77"/>
      <c r="X41" s="99" t="s">
        <v>44</v>
      </c>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row>
    <row r="42" spans="2:60" ht="49.5" hidden="1" x14ac:dyDescent="0.35">
      <c r="B42" s="22" t="s">
        <v>67</v>
      </c>
      <c r="C42" s="69" t="s">
        <v>132</v>
      </c>
      <c r="D42" s="37">
        <v>1</v>
      </c>
      <c r="E42" s="39">
        <v>1</v>
      </c>
      <c r="F42" s="37">
        <v>1</v>
      </c>
      <c r="G42" s="39">
        <v>1</v>
      </c>
      <c r="H42" s="37">
        <v>1</v>
      </c>
      <c r="I42" s="37">
        <v>1</v>
      </c>
      <c r="J42" s="37">
        <v>1</v>
      </c>
      <c r="K42" s="37">
        <v>3</v>
      </c>
      <c r="L42" s="61">
        <f t="shared" si="0"/>
        <v>1.2999999999999998</v>
      </c>
      <c r="M42" s="32" t="s">
        <v>35</v>
      </c>
      <c r="N42" s="32" t="s">
        <v>36</v>
      </c>
      <c r="O42" s="32" t="s">
        <v>54</v>
      </c>
      <c r="P42" s="40" t="s">
        <v>38</v>
      </c>
      <c r="Q42" s="32" t="s">
        <v>84</v>
      </c>
      <c r="R42" s="32"/>
      <c r="S42" s="32" t="s">
        <v>42</v>
      </c>
      <c r="T42" s="32" t="s">
        <v>42</v>
      </c>
      <c r="V42" s="77"/>
      <c r="X42" s="99" t="s">
        <v>44</v>
      </c>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104"/>
      <c r="BD42" s="104"/>
      <c r="BE42" s="104"/>
      <c r="BF42" s="104"/>
      <c r="BG42" s="104"/>
      <c r="BH42" s="104"/>
    </row>
    <row r="43" spans="2:60" ht="33" hidden="1" x14ac:dyDescent="0.35">
      <c r="B43" s="22" t="s">
        <v>133</v>
      </c>
      <c r="C43" s="69" t="s">
        <v>134</v>
      </c>
      <c r="D43" s="37">
        <v>1</v>
      </c>
      <c r="E43" s="39">
        <v>1</v>
      </c>
      <c r="F43" s="37">
        <v>1</v>
      </c>
      <c r="G43" s="39">
        <v>1</v>
      </c>
      <c r="H43" s="40">
        <v>1</v>
      </c>
      <c r="I43" s="37">
        <v>1</v>
      </c>
      <c r="J43" s="37">
        <v>1</v>
      </c>
      <c r="K43" s="37">
        <v>3</v>
      </c>
      <c r="L43" s="61">
        <f t="shared" si="0"/>
        <v>1.2999999999999998</v>
      </c>
      <c r="M43" s="32" t="s">
        <v>57</v>
      </c>
      <c r="N43" s="32" t="s">
        <v>36</v>
      </c>
      <c r="O43" s="32" t="s">
        <v>54</v>
      </c>
      <c r="P43" s="32" t="s">
        <v>135</v>
      </c>
      <c r="Q43" s="32" t="s">
        <v>84</v>
      </c>
      <c r="R43" s="32"/>
      <c r="S43" s="32" t="s">
        <v>42</v>
      </c>
      <c r="T43" s="32" t="s">
        <v>42</v>
      </c>
      <c r="V43" s="77"/>
      <c r="X43" s="99" t="s">
        <v>44</v>
      </c>
      <c r="Y43" s="104"/>
      <c r="Z43" s="104"/>
      <c r="AA43" s="104"/>
      <c r="AB43" s="104"/>
      <c r="AC43" s="104"/>
      <c r="AD43" s="104"/>
      <c r="AE43" s="104"/>
      <c r="AF43" s="104"/>
      <c r="AG43" s="104"/>
      <c r="AH43" s="104"/>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row>
    <row r="44" spans="2:60" ht="33" hidden="1" x14ac:dyDescent="0.35">
      <c r="B44" s="22" t="s">
        <v>133</v>
      </c>
      <c r="C44" s="69" t="s">
        <v>136</v>
      </c>
      <c r="D44" s="37">
        <v>1</v>
      </c>
      <c r="E44" s="39">
        <v>1</v>
      </c>
      <c r="F44" s="37">
        <v>1</v>
      </c>
      <c r="G44" s="39">
        <v>1</v>
      </c>
      <c r="H44" s="40">
        <v>1</v>
      </c>
      <c r="I44" s="37">
        <v>1</v>
      </c>
      <c r="J44" s="37">
        <v>1</v>
      </c>
      <c r="K44" s="37">
        <v>3</v>
      </c>
      <c r="L44" s="61">
        <f t="shared" si="0"/>
        <v>1.2999999999999998</v>
      </c>
      <c r="M44" s="32" t="s">
        <v>57</v>
      </c>
      <c r="N44" s="32" t="s">
        <v>58</v>
      </c>
      <c r="O44" s="32" t="s">
        <v>54</v>
      </c>
      <c r="P44" s="32" t="s">
        <v>137</v>
      </c>
      <c r="Q44" s="32" t="s">
        <v>84</v>
      </c>
      <c r="R44" s="32"/>
      <c r="S44" s="32" t="s">
        <v>42</v>
      </c>
      <c r="T44" s="32" t="s">
        <v>42</v>
      </c>
      <c r="V44" s="77"/>
      <c r="X44" s="99" t="s">
        <v>44</v>
      </c>
      <c r="Y44" s="104"/>
      <c r="Z44" s="104"/>
      <c r="AA44" s="104"/>
      <c r="AB44" s="104"/>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4"/>
      <c r="AY44" s="104"/>
      <c r="AZ44" s="104"/>
      <c r="BA44" s="104"/>
      <c r="BB44" s="104"/>
      <c r="BC44" s="104"/>
      <c r="BD44" s="104"/>
      <c r="BE44" s="104"/>
      <c r="BF44" s="104"/>
      <c r="BG44" s="104"/>
      <c r="BH44" s="104"/>
    </row>
    <row r="45" spans="2:60" ht="33" hidden="1" x14ac:dyDescent="0.35">
      <c r="B45" s="22" t="s">
        <v>73</v>
      </c>
      <c r="C45" s="69" t="s">
        <v>138</v>
      </c>
      <c r="D45" s="37">
        <v>1</v>
      </c>
      <c r="E45" s="39">
        <v>1</v>
      </c>
      <c r="F45" s="37">
        <v>1</v>
      </c>
      <c r="G45" s="37"/>
      <c r="H45" s="40">
        <v>2</v>
      </c>
      <c r="I45" s="37"/>
      <c r="J45" s="37">
        <v>3</v>
      </c>
      <c r="K45" s="37">
        <v>2</v>
      </c>
      <c r="L45" s="61">
        <f t="shared" si="0"/>
        <v>1.27</v>
      </c>
      <c r="M45" s="32" t="s">
        <v>57</v>
      </c>
      <c r="N45" s="32" t="s">
        <v>80</v>
      </c>
      <c r="O45" s="32" t="s">
        <v>37</v>
      </c>
      <c r="P45" s="32" t="s">
        <v>81</v>
      </c>
      <c r="Q45" s="32" t="s">
        <v>39</v>
      </c>
      <c r="R45" s="32" t="s">
        <v>139</v>
      </c>
      <c r="S45" s="32" t="s">
        <v>42</v>
      </c>
      <c r="T45" s="32" t="s">
        <v>42</v>
      </c>
      <c r="V45" s="77"/>
      <c r="X45" s="99" t="s">
        <v>44</v>
      </c>
      <c r="Y45" s="104"/>
      <c r="Z45" s="104"/>
      <c r="AA45" s="104"/>
      <c r="AB45" s="104"/>
      <c r="AC45" s="104"/>
      <c r="AD45" s="104"/>
      <c r="AE45" s="104"/>
      <c r="AF45" s="104"/>
      <c r="AG45" s="104"/>
      <c r="AH45" s="104"/>
      <c r="AI45" s="104"/>
      <c r="AJ45" s="104"/>
      <c r="AK45" s="104"/>
      <c r="AL45" s="104"/>
      <c r="AM45" s="104"/>
      <c r="AN45" s="104"/>
      <c r="AO45" s="104"/>
      <c r="AP45" s="104"/>
      <c r="AQ45" s="104"/>
      <c r="AR45" s="104"/>
      <c r="AS45" s="104"/>
      <c r="AT45" s="104"/>
      <c r="AU45" s="104"/>
      <c r="AV45" s="104"/>
      <c r="AW45" s="104"/>
      <c r="AX45" s="104"/>
      <c r="AY45" s="104"/>
      <c r="AZ45" s="104"/>
      <c r="BA45" s="104"/>
      <c r="BB45" s="104"/>
      <c r="BC45" s="104"/>
      <c r="BD45" s="104"/>
      <c r="BE45" s="104"/>
      <c r="BF45" s="104"/>
      <c r="BG45" s="104"/>
      <c r="BH45" s="104"/>
    </row>
    <row r="46" spans="2:60" ht="33" hidden="1" x14ac:dyDescent="0.35">
      <c r="B46" s="22" t="s">
        <v>100</v>
      </c>
      <c r="C46" s="69" t="s">
        <v>140</v>
      </c>
      <c r="D46" s="37">
        <v>1</v>
      </c>
      <c r="E46" s="37"/>
      <c r="F46" s="37">
        <v>1</v>
      </c>
      <c r="G46" s="37"/>
      <c r="H46" s="40">
        <v>1</v>
      </c>
      <c r="I46" s="37">
        <v>1</v>
      </c>
      <c r="J46" s="37">
        <v>3</v>
      </c>
      <c r="K46" s="37">
        <v>3</v>
      </c>
      <c r="L46" s="61">
        <f t="shared" si="0"/>
        <v>1.27</v>
      </c>
      <c r="M46" s="32" t="s">
        <v>57</v>
      </c>
      <c r="N46" s="32" t="s">
        <v>98</v>
      </c>
      <c r="O46" s="32" t="s">
        <v>37</v>
      </c>
      <c r="P46" s="40" t="s">
        <v>38</v>
      </c>
      <c r="Q46" s="32" t="s">
        <v>48</v>
      </c>
      <c r="R46" s="32" t="s">
        <v>107</v>
      </c>
      <c r="S46" s="32" t="s">
        <v>42</v>
      </c>
      <c r="T46" s="32" t="s">
        <v>42</v>
      </c>
      <c r="V46" s="77"/>
      <c r="X46" s="99" t="s">
        <v>44</v>
      </c>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row>
    <row r="47" spans="2:60" ht="59.65" hidden="1" customHeight="1" x14ac:dyDescent="0.35">
      <c r="B47" s="22" t="s">
        <v>60</v>
      </c>
      <c r="C47" s="69" t="s">
        <v>141</v>
      </c>
      <c r="D47" s="39">
        <v>1</v>
      </c>
      <c r="E47" s="39">
        <v>1</v>
      </c>
      <c r="F47" s="39"/>
      <c r="G47" s="39"/>
      <c r="H47" s="42">
        <v>2</v>
      </c>
      <c r="I47" s="39">
        <v>1</v>
      </c>
      <c r="J47" s="37">
        <v>2</v>
      </c>
      <c r="K47" s="39">
        <v>3</v>
      </c>
      <c r="L47" s="61">
        <f t="shared" si="0"/>
        <v>1.26</v>
      </c>
      <c r="M47" s="32" t="s">
        <v>57</v>
      </c>
      <c r="N47" s="32" t="s">
        <v>80</v>
      </c>
      <c r="O47" s="32" t="s">
        <v>62</v>
      </c>
      <c r="P47" s="40" t="s">
        <v>38</v>
      </c>
      <c r="Q47" s="32" t="s">
        <v>39</v>
      </c>
      <c r="R47" s="60" t="s">
        <v>121</v>
      </c>
      <c r="S47" s="32" t="s">
        <v>42</v>
      </c>
      <c r="T47" s="32" t="s">
        <v>42</v>
      </c>
      <c r="V47" s="77"/>
      <c r="X47" s="99" t="s">
        <v>44</v>
      </c>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row>
    <row r="48" spans="2:60" ht="49.5" hidden="1" x14ac:dyDescent="0.35">
      <c r="B48" s="22" t="s">
        <v>33</v>
      </c>
      <c r="C48" s="69" t="s">
        <v>142</v>
      </c>
      <c r="D48" s="37">
        <v>1</v>
      </c>
      <c r="E48" s="37">
        <v>1</v>
      </c>
      <c r="F48" s="37"/>
      <c r="G48" s="37"/>
      <c r="H48" s="40">
        <v>1</v>
      </c>
      <c r="I48" s="37">
        <v>1</v>
      </c>
      <c r="J48" s="37">
        <v>3</v>
      </c>
      <c r="K48" s="37">
        <v>3</v>
      </c>
      <c r="L48" s="61">
        <f t="shared" si="0"/>
        <v>1.26</v>
      </c>
      <c r="M48" s="32" t="s">
        <v>35</v>
      </c>
      <c r="N48" s="32" t="s">
        <v>129</v>
      </c>
      <c r="O48" s="32" t="s">
        <v>37</v>
      </c>
      <c r="P48" s="40" t="s">
        <v>38</v>
      </c>
      <c r="Q48" s="32" t="s">
        <v>48</v>
      </c>
      <c r="R48" s="32" t="s">
        <v>40</v>
      </c>
      <c r="S48" s="32" t="s">
        <v>143</v>
      </c>
      <c r="T48" s="32" t="s">
        <v>42</v>
      </c>
      <c r="V48" s="77"/>
      <c r="X48" s="99" t="s">
        <v>44</v>
      </c>
      <c r="Y48" s="104"/>
      <c r="Z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row>
    <row r="49" spans="2:60" ht="64.900000000000006" hidden="1" customHeight="1" x14ac:dyDescent="0.35">
      <c r="B49" s="22" t="s">
        <v>133</v>
      </c>
      <c r="C49" s="69" t="s">
        <v>144</v>
      </c>
      <c r="D49" s="37">
        <v>1</v>
      </c>
      <c r="E49" s="39">
        <v>1</v>
      </c>
      <c r="F49" s="37">
        <v>1</v>
      </c>
      <c r="G49" s="39">
        <v>1</v>
      </c>
      <c r="H49" s="40">
        <v>2</v>
      </c>
      <c r="I49" s="37">
        <v>1</v>
      </c>
      <c r="J49" s="37">
        <v>1</v>
      </c>
      <c r="K49" s="37">
        <v>2</v>
      </c>
      <c r="L49" s="61">
        <f t="shared" si="0"/>
        <v>1.25</v>
      </c>
      <c r="M49" s="32" t="s">
        <v>57</v>
      </c>
      <c r="N49" s="32" t="s">
        <v>36</v>
      </c>
      <c r="O49" s="32" t="s">
        <v>54</v>
      </c>
      <c r="P49" s="32" t="s">
        <v>137</v>
      </c>
      <c r="Q49" s="32" t="s">
        <v>84</v>
      </c>
      <c r="R49" s="32" t="s">
        <v>145</v>
      </c>
      <c r="S49" s="32" t="s">
        <v>42</v>
      </c>
      <c r="T49" s="32" t="s">
        <v>42</v>
      </c>
      <c r="V49" s="77"/>
      <c r="X49" s="99" t="s">
        <v>44</v>
      </c>
      <c r="Y49" s="104"/>
      <c r="Z49" s="104"/>
      <c r="AA49" s="104"/>
      <c r="AB49" s="104"/>
      <c r="AC49" s="104"/>
      <c r="AD49" s="104"/>
      <c r="AE49" s="104"/>
      <c r="AF49" s="104"/>
      <c r="AG49" s="104"/>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row>
    <row r="50" spans="2:60" ht="33" hidden="1" x14ac:dyDescent="0.35">
      <c r="B50" s="22" t="s">
        <v>133</v>
      </c>
      <c r="C50" s="69" t="s">
        <v>146</v>
      </c>
      <c r="D50" s="37">
        <v>1</v>
      </c>
      <c r="E50" s="39">
        <v>1</v>
      </c>
      <c r="F50" s="37">
        <v>1</v>
      </c>
      <c r="G50" s="39">
        <v>1</v>
      </c>
      <c r="H50" s="40">
        <v>2</v>
      </c>
      <c r="I50" s="37">
        <v>1</v>
      </c>
      <c r="J50" s="37">
        <v>1</v>
      </c>
      <c r="K50" s="37">
        <v>2</v>
      </c>
      <c r="L50" s="61">
        <f t="shared" si="0"/>
        <v>1.25</v>
      </c>
      <c r="M50" s="32" t="s">
        <v>57</v>
      </c>
      <c r="N50" s="32" t="s">
        <v>36</v>
      </c>
      <c r="O50" s="32" t="s">
        <v>62</v>
      </c>
      <c r="P50" s="32" t="s">
        <v>137</v>
      </c>
      <c r="Q50" s="32" t="s">
        <v>84</v>
      </c>
      <c r="R50" s="32" t="s">
        <v>145</v>
      </c>
      <c r="S50" s="32" t="s">
        <v>42</v>
      </c>
      <c r="T50" s="32" t="s">
        <v>147</v>
      </c>
      <c r="V50" s="77"/>
      <c r="X50" s="99" t="s">
        <v>44</v>
      </c>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104"/>
      <c r="AY50" s="104"/>
      <c r="AZ50" s="104"/>
      <c r="BA50" s="104"/>
      <c r="BB50" s="104"/>
      <c r="BC50" s="104"/>
      <c r="BD50" s="104"/>
      <c r="BE50" s="104"/>
      <c r="BF50" s="104"/>
      <c r="BG50" s="104"/>
      <c r="BH50" s="104"/>
    </row>
    <row r="51" spans="2:60" ht="49.5" hidden="1" x14ac:dyDescent="0.35">
      <c r="B51" s="22" t="s">
        <v>105</v>
      </c>
      <c r="C51" s="80" t="s">
        <v>148</v>
      </c>
      <c r="D51" s="37">
        <v>1</v>
      </c>
      <c r="E51" s="39">
        <v>1</v>
      </c>
      <c r="F51" s="37">
        <v>1</v>
      </c>
      <c r="G51" s="37"/>
      <c r="H51" s="40">
        <v>1</v>
      </c>
      <c r="I51" s="37">
        <v>1</v>
      </c>
      <c r="J51" s="37">
        <v>3</v>
      </c>
      <c r="K51" s="37">
        <v>2</v>
      </c>
      <c r="L51" s="61">
        <f t="shared" si="0"/>
        <v>1.25</v>
      </c>
      <c r="M51" s="32" t="s">
        <v>35</v>
      </c>
      <c r="N51" s="32" t="s">
        <v>36</v>
      </c>
      <c r="O51" s="32" t="s">
        <v>37</v>
      </c>
      <c r="P51" s="40" t="s">
        <v>38</v>
      </c>
      <c r="Q51" s="32" t="s">
        <v>75</v>
      </c>
      <c r="R51" s="32" t="s">
        <v>149</v>
      </c>
      <c r="S51" s="32" t="s">
        <v>150</v>
      </c>
      <c r="T51" s="32" t="s">
        <v>42</v>
      </c>
      <c r="V51" s="77"/>
      <c r="X51" s="99" t="s">
        <v>44</v>
      </c>
      <c r="Y51" s="104"/>
      <c r="Z51" s="104"/>
      <c r="AA51" s="104"/>
      <c r="AB51" s="104"/>
      <c r="AC51" s="104"/>
      <c r="AD51" s="104"/>
      <c r="AE51" s="104"/>
      <c r="AF51" s="104"/>
      <c r="AG51" s="104"/>
      <c r="AH51" s="104"/>
      <c r="AI51" s="104"/>
      <c r="AJ51" s="104"/>
      <c r="AK51" s="104"/>
      <c r="AL51" s="104"/>
      <c r="AM51" s="104"/>
      <c r="AN51" s="104"/>
      <c r="AO51" s="104"/>
      <c r="AP51" s="104"/>
      <c r="AQ51" s="104"/>
      <c r="AR51" s="104"/>
      <c r="AS51" s="104"/>
      <c r="AT51" s="104"/>
      <c r="AU51" s="104"/>
      <c r="AV51" s="104"/>
      <c r="AW51" s="104"/>
      <c r="AX51" s="104"/>
      <c r="AY51" s="104"/>
      <c r="AZ51" s="104"/>
      <c r="BA51" s="104"/>
      <c r="BB51" s="104"/>
      <c r="BC51" s="104"/>
      <c r="BD51" s="104"/>
      <c r="BE51" s="104"/>
      <c r="BF51" s="104"/>
      <c r="BG51" s="104"/>
      <c r="BH51" s="104"/>
    </row>
    <row r="52" spans="2:60" ht="66" hidden="1" x14ac:dyDescent="0.35">
      <c r="B52" s="22" t="s">
        <v>60</v>
      </c>
      <c r="C52" s="69" t="s">
        <v>151</v>
      </c>
      <c r="D52" s="39">
        <v>1</v>
      </c>
      <c r="E52" s="39">
        <v>1</v>
      </c>
      <c r="F52" s="39">
        <v>1</v>
      </c>
      <c r="G52" s="39">
        <v>1</v>
      </c>
      <c r="H52" s="42">
        <v>1</v>
      </c>
      <c r="I52" s="39">
        <v>1</v>
      </c>
      <c r="J52" s="37">
        <v>2</v>
      </c>
      <c r="K52" s="39">
        <v>2</v>
      </c>
      <c r="L52" s="61">
        <f t="shared" si="0"/>
        <v>1.25</v>
      </c>
      <c r="M52" s="32" t="s">
        <v>35</v>
      </c>
      <c r="N52" s="32" t="s">
        <v>36</v>
      </c>
      <c r="O52" s="32" t="s">
        <v>62</v>
      </c>
      <c r="P52" s="32" t="s">
        <v>137</v>
      </c>
      <c r="Q52" s="32" t="s">
        <v>39</v>
      </c>
      <c r="R52" s="32" t="s">
        <v>121</v>
      </c>
      <c r="S52" s="32" t="s">
        <v>42</v>
      </c>
      <c r="T52" s="32" t="s">
        <v>42</v>
      </c>
      <c r="V52" s="77"/>
      <c r="X52" s="99" t="s">
        <v>44</v>
      </c>
      <c r="Y52" s="104"/>
      <c r="Z52" s="104"/>
      <c r="AA52" s="104"/>
      <c r="AB52" s="104"/>
      <c r="AC52" s="104"/>
      <c r="AD52" s="104"/>
      <c r="AE52" s="104"/>
      <c r="AF52" s="104"/>
      <c r="AG52" s="104"/>
      <c r="AH52" s="104"/>
      <c r="AI52" s="104"/>
      <c r="AJ52" s="104"/>
      <c r="AK52" s="104"/>
      <c r="AL52" s="104"/>
      <c r="AM52" s="104"/>
      <c r="AN52" s="104"/>
      <c r="AO52" s="104"/>
      <c r="AP52" s="104"/>
      <c r="AQ52" s="104"/>
      <c r="AR52" s="104"/>
      <c r="AS52" s="104"/>
      <c r="AT52" s="104"/>
      <c r="AU52" s="104"/>
      <c r="AV52" s="104"/>
      <c r="AW52" s="104"/>
      <c r="AX52" s="104"/>
      <c r="AY52" s="104"/>
      <c r="AZ52" s="104"/>
      <c r="BA52" s="104"/>
      <c r="BB52" s="104"/>
      <c r="BC52" s="104"/>
      <c r="BD52" s="104"/>
      <c r="BE52" s="104"/>
      <c r="BF52" s="104"/>
      <c r="BG52" s="104"/>
      <c r="BH52" s="104"/>
    </row>
    <row r="53" spans="2:60" ht="49.5" hidden="1" x14ac:dyDescent="0.35">
      <c r="B53" s="22" t="s">
        <v>78</v>
      </c>
      <c r="C53" s="69" t="s">
        <v>152</v>
      </c>
      <c r="D53" s="39">
        <v>1</v>
      </c>
      <c r="E53" s="39">
        <v>1</v>
      </c>
      <c r="F53" s="39"/>
      <c r="G53" s="39">
        <v>1</v>
      </c>
      <c r="H53" s="42">
        <v>3</v>
      </c>
      <c r="I53" s="39"/>
      <c r="J53" s="37">
        <v>2</v>
      </c>
      <c r="K53" s="39">
        <v>2</v>
      </c>
      <c r="L53" s="61">
        <f t="shared" si="0"/>
        <v>1.2300000000000002</v>
      </c>
      <c r="M53" s="32" t="s">
        <v>35</v>
      </c>
      <c r="N53" s="32" t="s">
        <v>36</v>
      </c>
      <c r="O53" s="32" t="s">
        <v>37</v>
      </c>
      <c r="P53" s="40" t="s">
        <v>38</v>
      </c>
      <c r="Q53" s="32" t="s">
        <v>90</v>
      </c>
      <c r="R53" s="32" t="s">
        <v>49</v>
      </c>
      <c r="S53" s="32" t="s">
        <v>42</v>
      </c>
      <c r="T53" s="32" t="s">
        <v>104</v>
      </c>
      <c r="V53" s="77"/>
      <c r="X53" s="99" t="s">
        <v>44</v>
      </c>
      <c r="Y53" s="104"/>
      <c r="Z53" s="104"/>
      <c r="AA53" s="104"/>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AY53" s="104"/>
      <c r="AZ53" s="104"/>
      <c r="BA53" s="104"/>
      <c r="BB53" s="104"/>
      <c r="BC53" s="104"/>
      <c r="BD53" s="104"/>
      <c r="BE53" s="104"/>
      <c r="BF53" s="104"/>
      <c r="BG53" s="104"/>
      <c r="BH53" s="104"/>
    </row>
    <row r="54" spans="2:60" ht="66" hidden="1" x14ac:dyDescent="0.35">
      <c r="B54" s="22" t="s">
        <v>73</v>
      </c>
      <c r="C54" s="69" t="s">
        <v>153</v>
      </c>
      <c r="D54" s="30">
        <v>1</v>
      </c>
      <c r="E54" s="30">
        <v>1</v>
      </c>
      <c r="F54" s="30">
        <v>1</v>
      </c>
      <c r="G54" s="30">
        <v>1</v>
      </c>
      <c r="H54" s="31">
        <v>2</v>
      </c>
      <c r="I54" s="30"/>
      <c r="J54" s="30">
        <v>3</v>
      </c>
      <c r="K54" s="30">
        <v>1</v>
      </c>
      <c r="L54" s="61">
        <f t="shared" si="0"/>
        <v>1.22</v>
      </c>
      <c r="M54" s="32" t="s">
        <v>35</v>
      </c>
      <c r="N54" s="32" t="s">
        <v>129</v>
      </c>
      <c r="O54" s="32" t="s">
        <v>62</v>
      </c>
      <c r="P54" s="32" t="s">
        <v>154</v>
      </c>
      <c r="Q54" s="32" t="s">
        <v>93</v>
      </c>
      <c r="R54" s="60" t="s">
        <v>155</v>
      </c>
      <c r="S54" s="32" t="s">
        <v>156</v>
      </c>
      <c r="T54" s="32" t="s">
        <v>42</v>
      </c>
      <c r="V54" s="77"/>
      <c r="X54" s="99" t="s">
        <v>44</v>
      </c>
      <c r="Y54" s="104"/>
      <c r="Z54" s="104"/>
      <c r="AA54" s="104"/>
      <c r="AB54" s="104"/>
      <c r="AC54" s="104"/>
      <c r="AD54" s="104"/>
      <c r="AE54" s="104"/>
      <c r="AF54" s="104"/>
      <c r="AG54" s="104"/>
      <c r="AH54" s="104"/>
      <c r="AI54" s="104"/>
      <c r="AJ54" s="104"/>
      <c r="AK54" s="104"/>
      <c r="AL54" s="104"/>
      <c r="AM54" s="104"/>
      <c r="AN54" s="104"/>
      <c r="AO54" s="104"/>
      <c r="AP54" s="104"/>
      <c r="AQ54" s="104"/>
      <c r="AR54" s="104"/>
      <c r="AS54" s="104"/>
      <c r="AT54" s="104"/>
      <c r="AU54" s="104"/>
      <c r="AV54" s="104"/>
      <c r="AW54" s="104"/>
      <c r="AX54" s="104"/>
      <c r="AY54" s="104"/>
      <c r="AZ54" s="104"/>
      <c r="BA54" s="104"/>
      <c r="BB54" s="104"/>
      <c r="BC54" s="104"/>
      <c r="BD54" s="104"/>
      <c r="BE54" s="104"/>
      <c r="BF54" s="104"/>
      <c r="BG54" s="104"/>
      <c r="BH54" s="104"/>
    </row>
    <row r="55" spans="2:60" ht="33" hidden="1" x14ac:dyDescent="0.35">
      <c r="B55" s="22" t="s">
        <v>64</v>
      </c>
      <c r="C55" s="69" t="s">
        <v>157</v>
      </c>
      <c r="D55" s="39">
        <v>1</v>
      </c>
      <c r="E55" s="39"/>
      <c r="F55" s="39">
        <v>1</v>
      </c>
      <c r="G55" s="39">
        <v>1</v>
      </c>
      <c r="H55" s="42">
        <v>3</v>
      </c>
      <c r="I55" s="39">
        <v>1</v>
      </c>
      <c r="J55" s="37">
        <v>1</v>
      </c>
      <c r="K55" s="41">
        <v>2</v>
      </c>
      <c r="L55" s="61">
        <f t="shared" si="0"/>
        <v>1.22</v>
      </c>
      <c r="M55" s="32" t="s">
        <v>57</v>
      </c>
      <c r="N55" s="32" t="s">
        <v>36</v>
      </c>
      <c r="O55" s="32" t="s">
        <v>54</v>
      </c>
      <c r="P55" s="40" t="s">
        <v>38</v>
      </c>
      <c r="Q55" s="32" t="s">
        <v>84</v>
      </c>
      <c r="R55" s="60" t="s">
        <v>121</v>
      </c>
      <c r="S55" s="32" t="s">
        <v>42</v>
      </c>
      <c r="T55" s="32" t="s">
        <v>42</v>
      </c>
      <c r="V55" s="77"/>
      <c r="X55" s="99" t="s">
        <v>44</v>
      </c>
      <c r="Y55" s="104"/>
      <c r="Z55" s="104"/>
      <c r="AA55" s="104"/>
      <c r="AB55" s="104"/>
      <c r="AC55" s="104"/>
      <c r="AD55" s="104"/>
      <c r="AE55" s="104"/>
      <c r="AF55" s="104"/>
      <c r="AG55" s="104"/>
      <c r="AH55" s="104"/>
      <c r="AI55" s="104"/>
      <c r="AJ55" s="104"/>
      <c r="AK55" s="104"/>
      <c r="AL55" s="104"/>
      <c r="AM55" s="104"/>
      <c r="AN55" s="104"/>
      <c r="AO55" s="104"/>
      <c r="AP55" s="104"/>
      <c r="AQ55" s="104"/>
      <c r="AR55" s="104"/>
      <c r="AS55" s="104"/>
      <c r="AT55" s="104"/>
      <c r="AU55" s="104"/>
      <c r="AV55" s="104"/>
      <c r="AW55" s="104"/>
      <c r="AX55" s="104"/>
      <c r="AY55" s="104"/>
      <c r="AZ55" s="104"/>
      <c r="BA55" s="104"/>
      <c r="BB55" s="104"/>
      <c r="BC55" s="104"/>
      <c r="BD55" s="104"/>
      <c r="BE55" s="104"/>
      <c r="BF55" s="104"/>
      <c r="BG55" s="104"/>
      <c r="BH55" s="104"/>
    </row>
    <row r="56" spans="2:60" ht="33" hidden="1" x14ac:dyDescent="0.35">
      <c r="B56" s="22" t="s">
        <v>73</v>
      </c>
      <c r="C56" s="69" t="s">
        <v>158</v>
      </c>
      <c r="D56" s="37">
        <v>1</v>
      </c>
      <c r="E56" s="39"/>
      <c r="F56" s="37">
        <v>1</v>
      </c>
      <c r="G56" s="37"/>
      <c r="H56" s="40">
        <v>2</v>
      </c>
      <c r="I56" s="37">
        <v>1</v>
      </c>
      <c r="J56" s="37">
        <v>3</v>
      </c>
      <c r="K56" s="37">
        <v>2</v>
      </c>
      <c r="L56" s="61">
        <f t="shared" si="0"/>
        <v>1.22</v>
      </c>
      <c r="M56" s="32" t="s">
        <v>35</v>
      </c>
      <c r="N56" s="32" t="s">
        <v>36</v>
      </c>
      <c r="O56" s="32" t="s">
        <v>37</v>
      </c>
      <c r="P56" s="40" t="s">
        <v>38</v>
      </c>
      <c r="Q56" s="32" t="s">
        <v>93</v>
      </c>
      <c r="R56" s="32" t="s">
        <v>159</v>
      </c>
      <c r="S56" s="32" t="s">
        <v>42</v>
      </c>
      <c r="T56" s="32" t="s">
        <v>42</v>
      </c>
      <c r="V56" s="77"/>
      <c r="X56" s="99" t="s">
        <v>44</v>
      </c>
      <c r="Y56" s="104"/>
      <c r="Z56" s="104"/>
      <c r="AA56" s="104"/>
      <c r="AB56" s="104"/>
      <c r="AC56" s="104"/>
      <c r="AD56" s="104"/>
      <c r="AE56" s="104"/>
      <c r="AF56" s="104"/>
      <c r="AG56" s="104"/>
      <c r="AH56" s="104"/>
      <c r="AI56" s="104"/>
      <c r="AJ56" s="104"/>
      <c r="AK56" s="104"/>
      <c r="AL56" s="104"/>
      <c r="AM56" s="104"/>
      <c r="AN56" s="104"/>
      <c r="AO56" s="104"/>
      <c r="AP56" s="104"/>
      <c r="AQ56" s="104"/>
      <c r="AR56" s="104"/>
      <c r="AS56" s="104"/>
      <c r="AT56" s="104"/>
      <c r="AU56" s="104"/>
      <c r="AV56" s="104"/>
      <c r="AW56" s="104"/>
      <c r="AX56" s="104"/>
      <c r="AY56" s="104"/>
      <c r="AZ56" s="104"/>
      <c r="BA56" s="104"/>
      <c r="BB56" s="104"/>
      <c r="BC56" s="104"/>
      <c r="BD56" s="104"/>
      <c r="BE56" s="104"/>
      <c r="BF56" s="104"/>
      <c r="BG56" s="104"/>
      <c r="BH56" s="104"/>
    </row>
    <row r="57" spans="2:60" ht="49.5" hidden="1" x14ac:dyDescent="0.35">
      <c r="B57" s="22" t="s">
        <v>105</v>
      </c>
      <c r="C57" s="69" t="s">
        <v>160</v>
      </c>
      <c r="D57" s="37">
        <v>1</v>
      </c>
      <c r="E57" s="39"/>
      <c r="F57" s="37">
        <v>1</v>
      </c>
      <c r="G57" s="37"/>
      <c r="H57" s="40">
        <v>2</v>
      </c>
      <c r="I57" s="37">
        <v>1</v>
      </c>
      <c r="J57" s="37">
        <v>3</v>
      </c>
      <c r="K57" s="37">
        <v>2</v>
      </c>
      <c r="L57" s="61">
        <f t="shared" si="0"/>
        <v>1.22</v>
      </c>
      <c r="M57" s="32" t="s">
        <v>35</v>
      </c>
      <c r="N57" s="32" t="s">
        <v>129</v>
      </c>
      <c r="O57" s="32" t="s">
        <v>62</v>
      </c>
      <c r="P57" s="40" t="s">
        <v>38</v>
      </c>
      <c r="Q57" s="32" t="s">
        <v>75</v>
      </c>
      <c r="R57" s="32" t="s">
        <v>40</v>
      </c>
      <c r="S57" s="32" t="s">
        <v>42</v>
      </c>
      <c r="T57" s="32" t="s">
        <v>42</v>
      </c>
      <c r="V57" s="77"/>
      <c r="X57" s="99" t="s">
        <v>44</v>
      </c>
      <c r="Y57" s="104"/>
      <c r="Z57" s="104"/>
      <c r="AA57" s="104"/>
      <c r="AB57" s="104"/>
      <c r="AC57" s="104"/>
      <c r="AD57" s="104"/>
      <c r="AE57" s="104"/>
      <c r="AF57" s="104"/>
      <c r="AG57" s="104"/>
      <c r="AH57" s="104"/>
      <c r="AI57" s="104"/>
      <c r="AJ57" s="104"/>
      <c r="AK57" s="104"/>
      <c r="AL57" s="104"/>
      <c r="AM57" s="104"/>
      <c r="AN57" s="104"/>
      <c r="AO57" s="104"/>
      <c r="AP57" s="104"/>
      <c r="AQ57" s="104"/>
      <c r="AR57" s="104"/>
      <c r="AS57" s="104"/>
      <c r="AT57" s="104"/>
      <c r="AU57" s="104"/>
      <c r="AV57" s="104"/>
      <c r="AW57" s="104"/>
      <c r="AX57" s="104"/>
      <c r="AY57" s="104"/>
      <c r="AZ57" s="104"/>
      <c r="BA57" s="104"/>
      <c r="BB57" s="104"/>
      <c r="BC57" s="104"/>
      <c r="BD57" s="104"/>
      <c r="BE57" s="104"/>
      <c r="BF57" s="104"/>
      <c r="BG57" s="104"/>
      <c r="BH57" s="104"/>
    </row>
    <row r="58" spans="2:60" ht="33" hidden="1" x14ac:dyDescent="0.35">
      <c r="B58" s="22" t="s">
        <v>73</v>
      </c>
      <c r="C58" s="69" t="s">
        <v>161</v>
      </c>
      <c r="D58" s="37">
        <v>1</v>
      </c>
      <c r="E58" s="39">
        <v>1</v>
      </c>
      <c r="F58" s="37">
        <v>1</v>
      </c>
      <c r="G58" s="37"/>
      <c r="H58" s="40">
        <v>2</v>
      </c>
      <c r="I58" s="37"/>
      <c r="J58" s="37">
        <v>1</v>
      </c>
      <c r="K58" s="37">
        <v>3</v>
      </c>
      <c r="L58" s="61">
        <f t="shared" si="0"/>
        <v>1.22</v>
      </c>
      <c r="M58" s="32" t="s">
        <v>57</v>
      </c>
      <c r="N58" s="32" t="s">
        <v>36</v>
      </c>
      <c r="O58" s="32" t="s">
        <v>62</v>
      </c>
      <c r="P58" s="40" t="s">
        <v>38</v>
      </c>
      <c r="Q58" s="32" t="s">
        <v>39</v>
      </c>
      <c r="R58" s="32" t="s">
        <v>94</v>
      </c>
      <c r="S58" s="32" t="s">
        <v>162</v>
      </c>
      <c r="T58" s="32" t="s">
        <v>42</v>
      </c>
      <c r="V58" s="77"/>
      <c r="X58" s="99" t="s">
        <v>44</v>
      </c>
      <c r="Y58" s="104"/>
      <c r="Z58" s="104"/>
      <c r="AA58" s="104"/>
      <c r="AB58" s="104"/>
      <c r="AC58" s="104"/>
      <c r="AD58" s="104"/>
      <c r="AE58" s="104"/>
      <c r="AF58" s="104"/>
      <c r="AG58" s="104"/>
      <c r="AH58" s="104"/>
      <c r="AI58" s="104"/>
      <c r="AJ58" s="104"/>
      <c r="AK58" s="104"/>
      <c r="AL58" s="104"/>
      <c r="AM58" s="104"/>
      <c r="AN58" s="104"/>
      <c r="AO58" s="104"/>
      <c r="AP58" s="104"/>
      <c r="AQ58" s="104"/>
      <c r="AR58" s="104"/>
      <c r="AS58" s="104"/>
      <c r="AT58" s="104"/>
      <c r="AU58" s="104"/>
      <c r="AV58" s="104"/>
      <c r="AW58" s="104"/>
      <c r="AX58" s="104"/>
      <c r="AY58" s="104"/>
      <c r="AZ58" s="104"/>
      <c r="BA58" s="104"/>
      <c r="BB58" s="104"/>
      <c r="BC58" s="104"/>
      <c r="BD58" s="104"/>
      <c r="BE58" s="104"/>
      <c r="BF58" s="104"/>
      <c r="BG58" s="104"/>
      <c r="BH58" s="104"/>
    </row>
    <row r="59" spans="2:60" ht="33" hidden="1" x14ac:dyDescent="0.35">
      <c r="B59" s="22" t="s">
        <v>33</v>
      </c>
      <c r="C59" s="69" t="s">
        <v>163</v>
      </c>
      <c r="D59" s="37">
        <v>1</v>
      </c>
      <c r="E59" s="37">
        <v>1</v>
      </c>
      <c r="F59" s="41">
        <v>1</v>
      </c>
      <c r="G59" s="37"/>
      <c r="H59" s="40">
        <v>2</v>
      </c>
      <c r="I59" s="37"/>
      <c r="J59" s="37">
        <v>1</v>
      </c>
      <c r="K59" s="37">
        <v>3</v>
      </c>
      <c r="L59" s="61">
        <f t="shared" si="0"/>
        <v>1.22</v>
      </c>
      <c r="M59" s="32" t="s">
        <v>47</v>
      </c>
      <c r="N59" s="37" t="s">
        <v>38</v>
      </c>
      <c r="O59" s="37" t="s">
        <v>38</v>
      </c>
      <c r="P59" s="40" t="s">
        <v>38</v>
      </c>
      <c r="Q59" s="32" t="s">
        <v>84</v>
      </c>
      <c r="R59" s="32" t="s">
        <v>107</v>
      </c>
      <c r="S59" s="32" t="s">
        <v>42</v>
      </c>
      <c r="T59" s="32" t="s">
        <v>42</v>
      </c>
      <c r="V59" s="77"/>
      <c r="X59" s="99" t="s">
        <v>44</v>
      </c>
      <c r="Y59" s="104"/>
      <c r="Z59" s="104"/>
      <c r="AA59" s="104"/>
      <c r="AB59" s="104"/>
      <c r="AC59" s="104"/>
      <c r="AD59" s="104"/>
      <c r="AE59" s="104"/>
      <c r="AF59" s="104"/>
      <c r="AG59" s="104"/>
      <c r="AH59" s="104"/>
      <c r="AI59" s="104"/>
      <c r="AJ59" s="104"/>
      <c r="AK59" s="104"/>
      <c r="AL59" s="104"/>
      <c r="AM59" s="104"/>
      <c r="AN59" s="104"/>
      <c r="AO59" s="104"/>
      <c r="AP59" s="104"/>
      <c r="AQ59" s="104"/>
      <c r="AR59" s="104"/>
      <c r="AS59" s="104"/>
      <c r="AT59" s="104"/>
      <c r="AU59" s="104"/>
      <c r="AV59" s="104"/>
      <c r="AW59" s="104"/>
      <c r="AX59" s="104"/>
      <c r="AY59" s="104"/>
      <c r="AZ59" s="104"/>
      <c r="BA59" s="104"/>
      <c r="BB59" s="104"/>
      <c r="BC59" s="104"/>
      <c r="BD59" s="104"/>
      <c r="BE59" s="104"/>
      <c r="BF59" s="104"/>
      <c r="BG59" s="104"/>
      <c r="BH59" s="104"/>
    </row>
    <row r="60" spans="2:60" ht="49.5" hidden="1" x14ac:dyDescent="0.35">
      <c r="B60" s="22" t="s">
        <v>123</v>
      </c>
      <c r="C60" s="69" t="s">
        <v>164</v>
      </c>
      <c r="D60" s="37">
        <v>1</v>
      </c>
      <c r="E60" s="39">
        <v>1</v>
      </c>
      <c r="F60" s="37">
        <v>1</v>
      </c>
      <c r="G60" s="37"/>
      <c r="H60" s="40">
        <v>2</v>
      </c>
      <c r="I60" s="37"/>
      <c r="J60" s="37">
        <v>1</v>
      </c>
      <c r="K60" s="37">
        <v>3</v>
      </c>
      <c r="L60" s="61">
        <f t="shared" si="0"/>
        <v>1.22</v>
      </c>
      <c r="M60" s="32" t="s">
        <v>57</v>
      </c>
      <c r="N60" s="32" t="s">
        <v>58</v>
      </c>
      <c r="O60" s="32" t="s">
        <v>54</v>
      </c>
      <c r="P60" s="32" t="s">
        <v>58</v>
      </c>
      <c r="Q60" s="32" t="s">
        <v>99</v>
      </c>
      <c r="R60" s="32" t="s">
        <v>121</v>
      </c>
      <c r="S60" s="32" t="s">
        <v>42</v>
      </c>
      <c r="T60" s="32" t="s">
        <v>147</v>
      </c>
      <c r="V60" s="77"/>
      <c r="X60" s="99" t="s">
        <v>44</v>
      </c>
      <c r="Y60" s="104"/>
      <c r="Z60" s="104"/>
      <c r="AA60" s="104"/>
      <c r="AB60" s="104"/>
      <c r="AC60" s="104"/>
      <c r="AD60" s="104"/>
      <c r="AE60" s="104"/>
      <c r="AF60" s="104"/>
      <c r="AG60" s="104"/>
      <c r="AH60" s="104"/>
      <c r="AI60" s="104"/>
      <c r="AJ60" s="104"/>
      <c r="AK60" s="104"/>
      <c r="AL60" s="104"/>
      <c r="AM60" s="104"/>
      <c r="AN60" s="104"/>
      <c r="AO60" s="104"/>
      <c r="AP60" s="104"/>
      <c r="AQ60" s="104"/>
      <c r="AR60" s="104"/>
      <c r="AS60" s="104"/>
      <c r="AT60" s="104"/>
      <c r="AU60" s="104"/>
      <c r="AV60" s="104"/>
      <c r="AW60" s="104"/>
      <c r="AX60" s="104"/>
      <c r="AY60" s="104"/>
      <c r="AZ60" s="104"/>
      <c r="BA60" s="104"/>
      <c r="BB60" s="104"/>
      <c r="BC60" s="104"/>
      <c r="BD60" s="104"/>
      <c r="BE60" s="104"/>
      <c r="BF60" s="104"/>
      <c r="BG60" s="104"/>
      <c r="BH60" s="104"/>
    </row>
    <row r="61" spans="2:60" ht="49.5" hidden="1" x14ac:dyDescent="0.35">
      <c r="B61" s="22" t="s">
        <v>165</v>
      </c>
      <c r="C61" s="69" t="s">
        <v>166</v>
      </c>
      <c r="D61" s="39">
        <v>1</v>
      </c>
      <c r="E61" s="39">
        <v>1</v>
      </c>
      <c r="F61" s="39">
        <v>1</v>
      </c>
      <c r="G61" s="39"/>
      <c r="H61" s="42">
        <v>2</v>
      </c>
      <c r="I61" s="39"/>
      <c r="J61" s="37">
        <v>1</v>
      </c>
      <c r="K61" s="39">
        <v>3</v>
      </c>
      <c r="L61" s="61">
        <f t="shared" si="0"/>
        <v>1.22</v>
      </c>
      <c r="M61" s="32" t="s">
        <v>57</v>
      </c>
      <c r="N61" s="32" t="s">
        <v>58</v>
      </c>
      <c r="O61" s="32" t="s">
        <v>54</v>
      </c>
      <c r="P61" s="32" t="s">
        <v>58</v>
      </c>
      <c r="Q61" s="32" t="s">
        <v>75</v>
      </c>
      <c r="R61" s="32" t="s">
        <v>49</v>
      </c>
      <c r="S61" s="32" t="s">
        <v>167</v>
      </c>
      <c r="T61" s="32" t="s">
        <v>147</v>
      </c>
      <c r="V61" s="77"/>
      <c r="X61" s="99" t="s">
        <v>44</v>
      </c>
      <c r="Y61" s="104"/>
      <c r="Z61" s="104"/>
      <c r="AA61" s="104"/>
      <c r="AB61" s="104"/>
      <c r="AC61" s="104"/>
      <c r="AD61" s="104"/>
      <c r="AE61" s="104"/>
      <c r="AF61" s="104"/>
      <c r="AG61" s="104"/>
      <c r="AH61" s="104"/>
      <c r="AI61" s="104"/>
      <c r="AJ61" s="104"/>
      <c r="AK61" s="104"/>
      <c r="AL61" s="104"/>
      <c r="AM61" s="104"/>
      <c r="AN61" s="104"/>
      <c r="AO61" s="104"/>
      <c r="AP61" s="104"/>
      <c r="AQ61" s="104"/>
      <c r="AR61" s="104"/>
      <c r="AS61" s="104"/>
      <c r="AT61" s="104"/>
      <c r="AU61" s="104"/>
      <c r="AV61" s="104"/>
      <c r="AW61" s="104"/>
      <c r="AX61" s="104"/>
      <c r="AY61" s="104"/>
      <c r="AZ61" s="104"/>
      <c r="BA61" s="104"/>
      <c r="BB61" s="104"/>
      <c r="BC61" s="104"/>
      <c r="BD61" s="104"/>
      <c r="BE61" s="104"/>
      <c r="BF61" s="104"/>
      <c r="BG61" s="104"/>
      <c r="BH61" s="104"/>
    </row>
    <row r="62" spans="2:60" ht="49.5" hidden="1" x14ac:dyDescent="0.35">
      <c r="B62" s="22" t="s">
        <v>73</v>
      </c>
      <c r="C62" s="69" t="s">
        <v>168</v>
      </c>
      <c r="D62" s="37">
        <v>1</v>
      </c>
      <c r="E62" s="39">
        <v>1</v>
      </c>
      <c r="F62" s="37">
        <v>1</v>
      </c>
      <c r="G62" s="37"/>
      <c r="H62" s="40">
        <v>1</v>
      </c>
      <c r="I62" s="37"/>
      <c r="J62" s="37">
        <v>2</v>
      </c>
      <c r="K62" s="37">
        <v>3</v>
      </c>
      <c r="L62" s="61">
        <f t="shared" si="0"/>
        <v>1.22</v>
      </c>
      <c r="M62" s="32" t="s">
        <v>35</v>
      </c>
      <c r="N62" s="32" t="s">
        <v>58</v>
      </c>
      <c r="O62" s="32" t="s">
        <v>54</v>
      </c>
      <c r="P62" s="32" t="s">
        <v>58</v>
      </c>
      <c r="Q62" s="32" t="s">
        <v>93</v>
      </c>
      <c r="R62" s="60" t="s">
        <v>121</v>
      </c>
      <c r="S62" s="32" t="s">
        <v>42</v>
      </c>
      <c r="T62" s="32" t="s">
        <v>42</v>
      </c>
      <c r="V62" s="77"/>
      <c r="X62" s="99" t="s">
        <v>44</v>
      </c>
      <c r="Y62" s="104"/>
      <c r="Z62" s="104"/>
      <c r="AA62" s="104"/>
      <c r="AB62" s="104"/>
      <c r="AC62" s="104"/>
      <c r="AD62" s="104"/>
      <c r="AE62" s="104"/>
      <c r="AF62" s="104"/>
      <c r="AG62" s="104"/>
      <c r="AH62" s="104"/>
      <c r="AI62" s="104"/>
      <c r="AJ62" s="104"/>
      <c r="AK62" s="104"/>
      <c r="AL62" s="104"/>
      <c r="AM62" s="104"/>
      <c r="AN62" s="104"/>
      <c r="AO62" s="104"/>
      <c r="AP62" s="104"/>
      <c r="AQ62" s="104"/>
      <c r="AR62" s="104"/>
      <c r="AS62" s="104"/>
      <c r="AT62" s="104"/>
      <c r="AU62" s="104"/>
      <c r="AV62" s="104"/>
      <c r="AW62" s="104"/>
      <c r="AX62" s="104"/>
      <c r="AY62" s="104"/>
      <c r="AZ62" s="104"/>
      <c r="BA62" s="104"/>
      <c r="BB62" s="104"/>
      <c r="BC62" s="104"/>
      <c r="BD62" s="104"/>
      <c r="BE62" s="104"/>
      <c r="BF62" s="104"/>
      <c r="BG62" s="104"/>
      <c r="BH62" s="104"/>
    </row>
    <row r="63" spans="2:60" ht="33" hidden="1" x14ac:dyDescent="0.35">
      <c r="B63" s="22" t="s">
        <v>169</v>
      </c>
      <c r="C63" s="69" t="s">
        <v>170</v>
      </c>
      <c r="D63" s="30">
        <v>1</v>
      </c>
      <c r="E63" s="30">
        <v>1</v>
      </c>
      <c r="F63" s="30">
        <v>1</v>
      </c>
      <c r="G63" s="30"/>
      <c r="H63" s="30">
        <v>3</v>
      </c>
      <c r="I63" s="30">
        <v>1</v>
      </c>
      <c r="J63" s="30">
        <v>2</v>
      </c>
      <c r="K63" s="30">
        <v>1</v>
      </c>
      <c r="L63" s="61">
        <f t="shared" si="0"/>
        <v>1.2</v>
      </c>
      <c r="M63" s="32" t="s">
        <v>35</v>
      </c>
      <c r="N63" s="32" t="s">
        <v>36</v>
      </c>
      <c r="O63" s="32" t="s">
        <v>37</v>
      </c>
      <c r="P63" s="40" t="s">
        <v>38</v>
      </c>
      <c r="Q63" s="32" t="s">
        <v>99</v>
      </c>
      <c r="R63" s="32" t="s">
        <v>171</v>
      </c>
      <c r="S63" s="32" t="s">
        <v>42</v>
      </c>
      <c r="T63" s="32" t="s">
        <v>111</v>
      </c>
      <c r="V63" s="77"/>
      <c r="X63" s="99" t="s">
        <v>44</v>
      </c>
      <c r="Y63" s="104"/>
      <c r="Z63" s="104"/>
      <c r="AA63" s="104"/>
      <c r="AB63" s="104"/>
      <c r="AC63" s="104"/>
      <c r="AD63" s="104"/>
      <c r="AE63" s="104"/>
      <c r="AF63" s="104"/>
      <c r="AG63" s="104"/>
      <c r="AH63" s="104"/>
      <c r="AI63" s="104"/>
      <c r="AJ63" s="104"/>
      <c r="AK63" s="104"/>
      <c r="AL63" s="104"/>
      <c r="AM63" s="104"/>
      <c r="AN63" s="104"/>
      <c r="AO63" s="104"/>
      <c r="AP63" s="104"/>
      <c r="AQ63" s="104"/>
      <c r="AR63" s="104"/>
      <c r="AS63" s="104"/>
      <c r="AT63" s="104"/>
      <c r="AU63" s="104"/>
      <c r="AV63" s="104"/>
      <c r="AW63" s="104"/>
      <c r="AX63" s="104"/>
      <c r="AY63" s="104"/>
      <c r="AZ63" s="104"/>
      <c r="BA63" s="104"/>
      <c r="BB63" s="104"/>
      <c r="BC63" s="104"/>
      <c r="BD63" s="104"/>
      <c r="BE63" s="104"/>
      <c r="BF63" s="104"/>
      <c r="BG63" s="104"/>
      <c r="BH63" s="104"/>
    </row>
    <row r="64" spans="2:60" ht="49.5" hidden="1" x14ac:dyDescent="0.35">
      <c r="B64" s="22" t="s">
        <v>33</v>
      </c>
      <c r="C64" s="69" t="s">
        <v>172</v>
      </c>
      <c r="D64" s="30">
        <v>1</v>
      </c>
      <c r="E64" s="30">
        <v>1</v>
      </c>
      <c r="F64" s="30">
        <v>1</v>
      </c>
      <c r="G64" s="30"/>
      <c r="H64" s="31">
        <v>2</v>
      </c>
      <c r="I64" s="30">
        <v>1</v>
      </c>
      <c r="J64" s="30">
        <v>3</v>
      </c>
      <c r="K64" s="30">
        <v>1</v>
      </c>
      <c r="L64" s="61">
        <f t="shared" si="0"/>
        <v>1.2</v>
      </c>
      <c r="M64" s="32" t="s">
        <v>47</v>
      </c>
      <c r="N64" s="37" t="s">
        <v>38</v>
      </c>
      <c r="O64" s="37" t="s">
        <v>38</v>
      </c>
      <c r="P64" s="40" t="s">
        <v>38</v>
      </c>
      <c r="Q64" s="32" t="s">
        <v>48</v>
      </c>
      <c r="R64" s="32" t="s">
        <v>40</v>
      </c>
      <c r="S64" s="32" t="s">
        <v>173</v>
      </c>
      <c r="T64" s="32" t="s">
        <v>111</v>
      </c>
      <c r="V64" s="77"/>
      <c r="X64" s="99" t="s">
        <v>44</v>
      </c>
      <c r="Y64" s="104"/>
      <c r="Z64" s="104"/>
      <c r="AA64" s="104"/>
      <c r="AB64" s="104"/>
      <c r="AC64" s="104"/>
      <c r="AD64" s="104"/>
      <c r="AE64" s="104"/>
      <c r="AF64" s="104"/>
      <c r="AG64" s="104"/>
      <c r="AH64" s="104"/>
      <c r="AI64" s="104"/>
      <c r="AJ64" s="104"/>
      <c r="AK64" s="104"/>
      <c r="AL64" s="104"/>
      <c r="AM64" s="104"/>
      <c r="AN64" s="104"/>
      <c r="AO64" s="104"/>
      <c r="AP64" s="104"/>
      <c r="AQ64" s="104"/>
      <c r="AR64" s="104"/>
      <c r="AS64" s="104"/>
      <c r="AT64" s="104"/>
      <c r="AU64" s="104"/>
      <c r="AV64" s="104"/>
      <c r="AW64" s="104"/>
      <c r="AX64" s="104"/>
      <c r="AY64" s="104"/>
      <c r="AZ64" s="104"/>
      <c r="BA64" s="104"/>
      <c r="BB64" s="104"/>
      <c r="BC64" s="104"/>
      <c r="BD64" s="104"/>
      <c r="BE64" s="104"/>
      <c r="BF64" s="104"/>
      <c r="BG64" s="104"/>
      <c r="BH64" s="104"/>
    </row>
    <row r="65" spans="2:60" ht="33" hidden="1" x14ac:dyDescent="0.35">
      <c r="B65" s="22" t="s">
        <v>73</v>
      </c>
      <c r="C65" s="69" t="s">
        <v>174</v>
      </c>
      <c r="D65" s="30">
        <v>1</v>
      </c>
      <c r="E65" s="30">
        <v>1</v>
      </c>
      <c r="F65" s="30">
        <v>1</v>
      </c>
      <c r="G65" s="30">
        <v>1</v>
      </c>
      <c r="H65" s="31">
        <v>2</v>
      </c>
      <c r="I65" s="30">
        <v>1</v>
      </c>
      <c r="J65" s="30">
        <v>2</v>
      </c>
      <c r="K65" s="30">
        <v>1</v>
      </c>
      <c r="L65" s="61">
        <f t="shared" si="0"/>
        <v>1.2</v>
      </c>
      <c r="M65" s="32" t="s">
        <v>47</v>
      </c>
      <c r="N65" s="37" t="s">
        <v>38</v>
      </c>
      <c r="O65" s="37" t="s">
        <v>38</v>
      </c>
      <c r="P65" s="32" t="s">
        <v>175</v>
      </c>
      <c r="Q65" s="32" t="s">
        <v>93</v>
      </c>
      <c r="R65" s="32" t="s">
        <v>139</v>
      </c>
      <c r="S65" s="32" t="s">
        <v>42</v>
      </c>
      <c r="T65" s="32" t="s">
        <v>42</v>
      </c>
      <c r="V65" s="77"/>
      <c r="X65" s="99" t="s">
        <v>44</v>
      </c>
      <c r="Y65" s="104"/>
      <c r="Z65" s="104"/>
      <c r="AA65" s="104"/>
      <c r="AB65" s="104"/>
      <c r="AC65" s="104"/>
      <c r="AD65" s="104"/>
      <c r="AE65" s="104"/>
      <c r="AF65" s="104"/>
      <c r="AG65" s="104"/>
      <c r="AH65" s="104"/>
      <c r="AI65" s="104"/>
      <c r="AJ65" s="104"/>
      <c r="AK65" s="104"/>
      <c r="AL65" s="104"/>
      <c r="AM65" s="104"/>
      <c r="AN65" s="104"/>
      <c r="AO65" s="104"/>
      <c r="AP65" s="104"/>
      <c r="AQ65" s="104"/>
      <c r="AR65" s="104"/>
      <c r="AS65" s="104"/>
      <c r="AT65" s="104"/>
      <c r="AU65" s="104"/>
      <c r="AV65" s="104"/>
      <c r="AW65" s="104"/>
      <c r="AX65" s="104"/>
      <c r="AY65" s="104"/>
      <c r="AZ65" s="104"/>
      <c r="BA65" s="104"/>
      <c r="BB65" s="104"/>
      <c r="BC65" s="104"/>
      <c r="BD65" s="104"/>
      <c r="BE65" s="104"/>
      <c r="BF65" s="104"/>
      <c r="BG65" s="104"/>
      <c r="BH65" s="104"/>
    </row>
    <row r="66" spans="2:60" ht="43.15" hidden="1" customHeight="1" x14ac:dyDescent="0.35">
      <c r="B66" s="22" t="s">
        <v>73</v>
      </c>
      <c r="C66" s="69" t="s">
        <v>176</v>
      </c>
      <c r="D66" s="30">
        <v>1</v>
      </c>
      <c r="E66" s="30">
        <v>1</v>
      </c>
      <c r="F66" s="30">
        <v>1</v>
      </c>
      <c r="G66" s="30"/>
      <c r="H66" s="31">
        <v>3</v>
      </c>
      <c r="I66" s="30">
        <v>1</v>
      </c>
      <c r="J66" s="30">
        <v>2</v>
      </c>
      <c r="K66" s="30">
        <v>1</v>
      </c>
      <c r="L66" s="61">
        <f t="shared" si="0"/>
        <v>1.2</v>
      </c>
      <c r="M66" s="32" t="s">
        <v>35</v>
      </c>
      <c r="N66" s="32" t="s">
        <v>36</v>
      </c>
      <c r="O66" s="32" t="s">
        <v>54</v>
      </c>
      <c r="P66" s="32" t="s">
        <v>177</v>
      </c>
      <c r="Q66" s="32" t="s">
        <v>93</v>
      </c>
      <c r="R66" s="32" t="s">
        <v>139</v>
      </c>
      <c r="S66" s="32" t="s">
        <v>178</v>
      </c>
      <c r="T66" s="32" t="s">
        <v>42</v>
      </c>
      <c r="V66" s="77"/>
      <c r="X66" s="99" t="s">
        <v>44</v>
      </c>
      <c r="Y66" s="104"/>
      <c r="Z66" s="104"/>
      <c r="AA66" s="104"/>
      <c r="AB66" s="104"/>
      <c r="AC66" s="104"/>
      <c r="AD66" s="104"/>
      <c r="AE66" s="104"/>
      <c r="AF66" s="104"/>
      <c r="AG66" s="104"/>
      <c r="AH66" s="104"/>
      <c r="AI66" s="104"/>
      <c r="AJ66" s="104"/>
      <c r="AK66" s="104"/>
      <c r="AL66" s="104"/>
      <c r="AM66" s="104"/>
      <c r="AN66" s="104"/>
      <c r="AO66" s="104"/>
      <c r="AP66" s="104"/>
      <c r="AQ66" s="104"/>
      <c r="AR66" s="104"/>
      <c r="AS66" s="104"/>
      <c r="AT66" s="104"/>
      <c r="AU66" s="104"/>
      <c r="AV66" s="104"/>
      <c r="AW66" s="104"/>
      <c r="AX66" s="104"/>
      <c r="AY66" s="104"/>
      <c r="AZ66" s="104"/>
      <c r="BA66" s="104"/>
      <c r="BB66" s="104"/>
      <c r="BC66" s="104"/>
      <c r="BD66" s="104"/>
      <c r="BE66" s="104"/>
      <c r="BF66" s="104"/>
      <c r="BG66" s="104"/>
      <c r="BH66" s="104"/>
    </row>
    <row r="67" spans="2:60" ht="66" hidden="1" x14ac:dyDescent="0.35">
      <c r="B67" s="22" t="s">
        <v>169</v>
      </c>
      <c r="C67" s="69" t="s">
        <v>179</v>
      </c>
      <c r="D67" s="41">
        <v>1</v>
      </c>
      <c r="E67" s="41">
        <v>1</v>
      </c>
      <c r="F67" s="41">
        <v>1</v>
      </c>
      <c r="G67" s="41"/>
      <c r="H67" s="41">
        <v>3</v>
      </c>
      <c r="I67" s="41">
        <v>1</v>
      </c>
      <c r="J67" s="37">
        <v>2</v>
      </c>
      <c r="K67" s="41">
        <v>1</v>
      </c>
      <c r="L67" s="61">
        <f t="shared" si="0"/>
        <v>1.2</v>
      </c>
      <c r="M67" s="32" t="s">
        <v>47</v>
      </c>
      <c r="N67" s="37" t="s">
        <v>38</v>
      </c>
      <c r="O67" s="37" t="s">
        <v>38</v>
      </c>
      <c r="P67" s="40" t="s">
        <v>38</v>
      </c>
      <c r="Q67" s="32" t="s">
        <v>48</v>
      </c>
      <c r="R67" s="32" t="s">
        <v>121</v>
      </c>
      <c r="S67" s="32" t="s">
        <v>42</v>
      </c>
      <c r="T67" s="32" t="s">
        <v>42</v>
      </c>
      <c r="V67" s="77"/>
      <c r="X67" s="99" t="s">
        <v>44</v>
      </c>
      <c r="Y67" s="104"/>
      <c r="Z67" s="104"/>
      <c r="AA67" s="104"/>
      <c r="AB67" s="104"/>
      <c r="AC67" s="104"/>
      <c r="AD67" s="104"/>
      <c r="AE67" s="104"/>
      <c r="AF67" s="104"/>
      <c r="AG67" s="104"/>
      <c r="AH67" s="104"/>
      <c r="AI67" s="104"/>
      <c r="AJ67" s="104"/>
      <c r="AK67" s="104"/>
      <c r="AL67" s="104"/>
      <c r="AM67" s="104"/>
      <c r="AN67" s="104"/>
      <c r="AO67" s="104"/>
      <c r="AP67" s="104"/>
      <c r="AQ67" s="104"/>
      <c r="AR67" s="104"/>
      <c r="AS67" s="104"/>
      <c r="AT67" s="104"/>
      <c r="AU67" s="104"/>
      <c r="AV67" s="104"/>
      <c r="AW67" s="104"/>
      <c r="AX67" s="104"/>
      <c r="AY67" s="104"/>
      <c r="AZ67" s="104"/>
      <c r="BA67" s="104"/>
      <c r="BB67" s="104"/>
      <c r="BC67" s="104"/>
      <c r="BD67" s="104"/>
      <c r="BE67" s="104"/>
      <c r="BF67" s="104"/>
      <c r="BG67" s="104"/>
      <c r="BH67" s="104"/>
    </row>
    <row r="68" spans="2:60" ht="33" hidden="1" x14ac:dyDescent="0.35">
      <c r="B68" s="22" t="s">
        <v>100</v>
      </c>
      <c r="C68" s="69" t="s">
        <v>180</v>
      </c>
      <c r="D68" s="37">
        <v>1</v>
      </c>
      <c r="E68" s="39">
        <v>1</v>
      </c>
      <c r="F68" s="37">
        <v>1</v>
      </c>
      <c r="G68" s="39"/>
      <c r="H68" s="40">
        <v>2</v>
      </c>
      <c r="I68" s="37">
        <v>1</v>
      </c>
      <c r="J68" s="37">
        <v>3</v>
      </c>
      <c r="K68" s="37">
        <v>1</v>
      </c>
      <c r="L68" s="61">
        <f t="shared" si="0"/>
        <v>1.2</v>
      </c>
      <c r="M68" s="32" t="s">
        <v>57</v>
      </c>
      <c r="N68" s="32" t="s">
        <v>36</v>
      </c>
      <c r="O68" s="32" t="s">
        <v>54</v>
      </c>
      <c r="P68" s="32" t="s">
        <v>181</v>
      </c>
      <c r="Q68" s="32" t="s">
        <v>48</v>
      </c>
      <c r="R68" s="32" t="s">
        <v>107</v>
      </c>
      <c r="S68" s="32" t="s">
        <v>42</v>
      </c>
      <c r="T68" s="32" t="s">
        <v>42</v>
      </c>
      <c r="V68" s="77"/>
      <c r="X68" s="99" t="s">
        <v>44</v>
      </c>
      <c r="Y68" s="104"/>
      <c r="Z68" s="104"/>
      <c r="AA68" s="104"/>
      <c r="AB68" s="104"/>
      <c r="AC68" s="104"/>
      <c r="AD68" s="104"/>
      <c r="AE68" s="104"/>
      <c r="AF68" s="104"/>
      <c r="AG68" s="104"/>
      <c r="AH68" s="104"/>
      <c r="AI68" s="104"/>
      <c r="AJ68" s="104"/>
      <c r="AK68" s="104"/>
      <c r="AL68" s="104"/>
      <c r="AM68" s="104"/>
      <c r="AN68" s="104"/>
      <c r="AO68" s="104"/>
      <c r="AP68" s="104"/>
      <c r="AQ68" s="104"/>
      <c r="AR68" s="104"/>
      <c r="AS68" s="104"/>
      <c r="AT68" s="104"/>
      <c r="AU68" s="104"/>
      <c r="AV68" s="104"/>
      <c r="AW68" s="104"/>
      <c r="AX68" s="104"/>
      <c r="AY68" s="104"/>
      <c r="AZ68" s="104"/>
      <c r="BA68" s="104"/>
      <c r="BB68" s="104"/>
      <c r="BC68" s="104"/>
      <c r="BD68" s="104"/>
      <c r="BE68" s="104"/>
      <c r="BF68" s="104"/>
      <c r="BG68" s="104"/>
      <c r="BH68" s="104"/>
    </row>
    <row r="69" spans="2:60" ht="82.5" hidden="1" x14ac:dyDescent="0.35">
      <c r="B69" s="22" t="s">
        <v>105</v>
      </c>
      <c r="C69" s="69" t="s">
        <v>182</v>
      </c>
      <c r="D69" s="37">
        <v>1</v>
      </c>
      <c r="E69" s="39">
        <v>1</v>
      </c>
      <c r="F69" s="37">
        <v>1</v>
      </c>
      <c r="G69" s="37"/>
      <c r="H69" s="40">
        <v>2</v>
      </c>
      <c r="I69" s="37">
        <v>1</v>
      </c>
      <c r="J69" s="37">
        <v>3</v>
      </c>
      <c r="K69" s="37">
        <v>1</v>
      </c>
      <c r="L69" s="61">
        <f t="shared" si="0"/>
        <v>1.2</v>
      </c>
      <c r="M69" s="32" t="s">
        <v>57</v>
      </c>
      <c r="N69" s="32" t="s">
        <v>129</v>
      </c>
      <c r="O69" s="32" t="s">
        <v>62</v>
      </c>
      <c r="P69" s="40" t="s">
        <v>38</v>
      </c>
      <c r="Q69" s="32" t="s">
        <v>75</v>
      </c>
      <c r="R69" s="32" t="s">
        <v>49</v>
      </c>
      <c r="S69" s="32" t="s">
        <v>183</v>
      </c>
      <c r="T69" s="32" t="s">
        <v>42</v>
      </c>
      <c r="V69" s="77"/>
      <c r="X69" s="99" t="s">
        <v>44</v>
      </c>
      <c r="Y69" s="104"/>
      <c r="Z69" s="104"/>
      <c r="AA69" s="104"/>
      <c r="AB69" s="104"/>
      <c r="AC69" s="104"/>
      <c r="AD69" s="104"/>
      <c r="AE69" s="104"/>
      <c r="AF69" s="104"/>
      <c r="AG69" s="104"/>
      <c r="AH69" s="104"/>
      <c r="AI69" s="104"/>
      <c r="AJ69" s="104"/>
      <c r="AK69" s="104"/>
      <c r="AL69" s="104"/>
      <c r="AM69" s="104"/>
      <c r="AN69" s="104"/>
      <c r="AO69" s="104"/>
      <c r="AP69" s="104"/>
      <c r="AQ69" s="104"/>
      <c r="AR69" s="104"/>
      <c r="AS69" s="104"/>
      <c r="AT69" s="104"/>
      <c r="AU69" s="104"/>
      <c r="AV69" s="104"/>
      <c r="AW69" s="104"/>
      <c r="AX69" s="104"/>
      <c r="AY69" s="104"/>
      <c r="AZ69" s="104"/>
      <c r="BA69" s="104"/>
      <c r="BB69" s="104"/>
      <c r="BC69" s="104"/>
      <c r="BD69" s="104"/>
      <c r="BE69" s="104"/>
      <c r="BF69" s="104"/>
      <c r="BG69" s="104"/>
      <c r="BH69" s="104"/>
    </row>
    <row r="70" spans="2:60" ht="49.5" hidden="1" x14ac:dyDescent="0.35">
      <c r="B70" s="22" t="s">
        <v>100</v>
      </c>
      <c r="C70" s="69" t="s">
        <v>184</v>
      </c>
      <c r="D70" s="37">
        <v>1</v>
      </c>
      <c r="E70" s="39">
        <v>1</v>
      </c>
      <c r="F70" s="37">
        <v>1</v>
      </c>
      <c r="G70" s="39">
        <v>1</v>
      </c>
      <c r="H70" s="40">
        <v>2</v>
      </c>
      <c r="I70" s="37">
        <v>1</v>
      </c>
      <c r="J70" s="37">
        <v>2</v>
      </c>
      <c r="K70" s="37">
        <v>1</v>
      </c>
      <c r="L70" s="61">
        <f t="shared" si="0"/>
        <v>1.2</v>
      </c>
      <c r="M70" s="32" t="s">
        <v>35</v>
      </c>
      <c r="N70" s="32" t="s">
        <v>36</v>
      </c>
      <c r="O70" s="32" t="s">
        <v>62</v>
      </c>
      <c r="P70" s="32" t="s">
        <v>63</v>
      </c>
      <c r="Q70" s="32" t="s">
        <v>48</v>
      </c>
      <c r="R70" s="32" t="s">
        <v>107</v>
      </c>
      <c r="S70" s="32" t="s">
        <v>42</v>
      </c>
      <c r="T70" s="32" t="s">
        <v>86</v>
      </c>
      <c r="V70" s="77"/>
      <c r="X70" s="99" t="s">
        <v>44</v>
      </c>
      <c r="Y70" s="104"/>
      <c r="Z70" s="104"/>
      <c r="AA70" s="104"/>
      <c r="AB70" s="104"/>
      <c r="AC70" s="104"/>
      <c r="AD70" s="104"/>
      <c r="AE70" s="104"/>
      <c r="AF70" s="104"/>
      <c r="AG70" s="104"/>
      <c r="AH70" s="104"/>
      <c r="AI70" s="104"/>
      <c r="AJ70" s="104"/>
      <c r="AK70" s="104"/>
      <c r="AL70" s="104"/>
      <c r="AM70" s="104"/>
      <c r="AN70" s="104"/>
      <c r="AO70" s="104"/>
      <c r="AP70" s="104"/>
      <c r="AQ70" s="104"/>
      <c r="AR70" s="104"/>
      <c r="AS70" s="104"/>
      <c r="AT70" s="104"/>
      <c r="AU70" s="104"/>
      <c r="AV70" s="104"/>
      <c r="AW70" s="104"/>
      <c r="AX70" s="104"/>
      <c r="AY70" s="104"/>
      <c r="AZ70" s="104"/>
      <c r="BA70" s="104"/>
      <c r="BB70" s="104"/>
      <c r="BC70" s="104"/>
      <c r="BD70" s="104"/>
      <c r="BE70" s="104"/>
      <c r="BF70" s="104"/>
      <c r="BG70" s="104"/>
      <c r="BH70" s="104"/>
    </row>
    <row r="71" spans="2:60" ht="49.5" hidden="1" x14ac:dyDescent="0.35">
      <c r="B71" s="22" t="s">
        <v>73</v>
      </c>
      <c r="C71" s="69" t="s">
        <v>185</v>
      </c>
      <c r="D71" s="37"/>
      <c r="E71" s="39">
        <v>1</v>
      </c>
      <c r="F71" s="37">
        <v>1</v>
      </c>
      <c r="G71" s="37"/>
      <c r="H71" s="40">
        <v>2</v>
      </c>
      <c r="I71" s="37">
        <v>1</v>
      </c>
      <c r="J71" s="37">
        <v>2</v>
      </c>
      <c r="K71" s="37">
        <v>3</v>
      </c>
      <c r="L71" s="61">
        <f t="shared" si="0"/>
        <v>1.2</v>
      </c>
      <c r="M71" s="32" t="s">
        <v>57</v>
      </c>
      <c r="N71" s="32" t="s">
        <v>98</v>
      </c>
      <c r="O71" s="32" t="s">
        <v>37</v>
      </c>
      <c r="P71" s="40" t="s">
        <v>38</v>
      </c>
      <c r="Q71" s="32" t="s">
        <v>93</v>
      </c>
      <c r="R71" s="32" t="s">
        <v>40</v>
      </c>
      <c r="S71" s="32" t="s">
        <v>42</v>
      </c>
      <c r="T71" s="32" t="s">
        <v>42</v>
      </c>
      <c r="V71" s="77"/>
      <c r="X71" s="99" t="s">
        <v>44</v>
      </c>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row>
    <row r="72" spans="2:60" ht="33" hidden="1" x14ac:dyDescent="0.35">
      <c r="B72" s="22" t="s">
        <v>73</v>
      </c>
      <c r="C72" s="69" t="s">
        <v>186</v>
      </c>
      <c r="D72" s="37">
        <v>1</v>
      </c>
      <c r="E72" s="39">
        <v>1</v>
      </c>
      <c r="F72" s="37">
        <v>1</v>
      </c>
      <c r="G72" s="37"/>
      <c r="H72" s="40">
        <v>2</v>
      </c>
      <c r="I72" s="37">
        <v>1</v>
      </c>
      <c r="J72" s="37"/>
      <c r="K72" s="37">
        <v>3</v>
      </c>
      <c r="L72" s="61">
        <f t="shared" si="0"/>
        <v>1.2</v>
      </c>
      <c r="M72" s="32" t="s">
        <v>57</v>
      </c>
      <c r="N72" s="32" t="s">
        <v>36</v>
      </c>
      <c r="O72" s="32" t="s">
        <v>54</v>
      </c>
      <c r="P72" s="32" t="s">
        <v>120</v>
      </c>
      <c r="Q72" s="32" t="s">
        <v>84</v>
      </c>
      <c r="R72" s="60" t="s">
        <v>94</v>
      </c>
      <c r="S72" s="32" t="s">
        <v>42</v>
      </c>
      <c r="T72" s="32" t="s">
        <v>42</v>
      </c>
      <c r="V72" s="77"/>
      <c r="X72" s="99" t="s">
        <v>44</v>
      </c>
      <c r="Y72" s="104"/>
      <c r="Z72" s="104"/>
      <c r="AA72" s="104"/>
      <c r="AB72" s="104"/>
      <c r="AC72" s="104"/>
      <c r="AD72" s="104"/>
      <c r="AE72" s="104"/>
      <c r="AF72" s="104"/>
      <c r="AG72" s="104"/>
      <c r="AH72" s="104"/>
      <c r="AI72" s="104"/>
      <c r="AJ72" s="104"/>
      <c r="AK72" s="104"/>
      <c r="AL72" s="104"/>
      <c r="AM72" s="104"/>
      <c r="AN72" s="104"/>
      <c r="AO72" s="104"/>
      <c r="AP72" s="104"/>
      <c r="AQ72" s="104"/>
      <c r="AR72" s="104"/>
      <c r="AS72" s="104"/>
      <c r="AT72" s="104"/>
      <c r="AU72" s="104"/>
      <c r="AV72" s="104"/>
      <c r="AW72" s="104"/>
      <c r="AX72" s="104"/>
      <c r="AY72" s="104"/>
      <c r="AZ72" s="104"/>
      <c r="BA72" s="104"/>
      <c r="BB72" s="104"/>
      <c r="BC72" s="104"/>
      <c r="BD72" s="104"/>
      <c r="BE72" s="104"/>
      <c r="BF72" s="104"/>
      <c r="BG72" s="104"/>
      <c r="BH72" s="104"/>
    </row>
    <row r="73" spans="2:60" ht="99" hidden="1" x14ac:dyDescent="0.35">
      <c r="B73" s="22" t="s">
        <v>165</v>
      </c>
      <c r="C73" s="69" t="s">
        <v>187</v>
      </c>
      <c r="D73" s="39">
        <v>1</v>
      </c>
      <c r="E73" s="39">
        <v>1</v>
      </c>
      <c r="F73" s="39"/>
      <c r="G73" s="39"/>
      <c r="H73" s="42">
        <v>3</v>
      </c>
      <c r="I73" s="39"/>
      <c r="J73" s="37">
        <v>1</v>
      </c>
      <c r="K73" s="39">
        <v>3</v>
      </c>
      <c r="L73" s="61">
        <f t="shared" si="0"/>
        <v>1.1800000000000002</v>
      </c>
      <c r="M73" s="32" t="s">
        <v>57</v>
      </c>
      <c r="N73" s="32" t="s">
        <v>58</v>
      </c>
      <c r="O73" s="32" t="s">
        <v>54</v>
      </c>
      <c r="P73" s="32" t="s">
        <v>137</v>
      </c>
      <c r="Q73" s="32" t="s">
        <v>84</v>
      </c>
      <c r="R73" s="60" t="s">
        <v>121</v>
      </c>
      <c r="S73" s="32" t="s">
        <v>188</v>
      </c>
      <c r="T73" s="32" t="s">
        <v>42</v>
      </c>
      <c r="V73" s="77"/>
      <c r="X73" s="99" t="s">
        <v>44</v>
      </c>
      <c r="Y73" s="104"/>
      <c r="Z73" s="104"/>
      <c r="AA73" s="104"/>
      <c r="AB73" s="104"/>
      <c r="AC73" s="104"/>
      <c r="AD73" s="104"/>
      <c r="AE73" s="104"/>
      <c r="AF73" s="104"/>
      <c r="AG73" s="104"/>
      <c r="AH73" s="104"/>
      <c r="AI73" s="104"/>
      <c r="AJ73" s="104"/>
      <c r="AK73" s="104"/>
      <c r="AL73" s="104"/>
      <c r="AM73" s="104"/>
      <c r="AN73" s="104"/>
      <c r="AO73" s="104"/>
      <c r="AP73" s="104"/>
      <c r="AQ73" s="104"/>
      <c r="AR73" s="104"/>
      <c r="AS73" s="104"/>
      <c r="AT73" s="104"/>
      <c r="AU73" s="104"/>
      <c r="AV73" s="104"/>
      <c r="AW73" s="104"/>
      <c r="AX73" s="104"/>
      <c r="AY73" s="104"/>
      <c r="AZ73" s="104"/>
      <c r="BA73" s="104"/>
      <c r="BB73" s="104"/>
      <c r="BC73" s="104"/>
      <c r="BD73" s="104"/>
      <c r="BE73" s="104"/>
      <c r="BF73" s="104"/>
      <c r="BG73" s="104"/>
      <c r="BH73" s="104"/>
    </row>
    <row r="74" spans="2:60" ht="49.5" hidden="1" x14ac:dyDescent="0.35">
      <c r="B74" s="22" t="s">
        <v>33</v>
      </c>
      <c r="C74" s="69" t="s">
        <v>189</v>
      </c>
      <c r="D74" s="37"/>
      <c r="E74" s="37">
        <v>1</v>
      </c>
      <c r="F74" s="37"/>
      <c r="G74" s="37"/>
      <c r="H74" s="40">
        <v>3</v>
      </c>
      <c r="I74" s="37"/>
      <c r="J74" s="37">
        <v>3</v>
      </c>
      <c r="K74" s="37">
        <v>3</v>
      </c>
      <c r="L74" s="61">
        <f t="shared" si="0"/>
        <v>1.1800000000000002</v>
      </c>
      <c r="M74" s="32" t="s">
        <v>57</v>
      </c>
      <c r="N74" s="32" t="s">
        <v>98</v>
      </c>
      <c r="O74" s="37" t="s">
        <v>38</v>
      </c>
      <c r="P74" s="40" t="s">
        <v>38</v>
      </c>
      <c r="Q74" s="32" t="s">
        <v>48</v>
      </c>
      <c r="R74" s="60" t="s">
        <v>40</v>
      </c>
      <c r="S74" s="32" t="s">
        <v>42</v>
      </c>
      <c r="T74" s="32" t="s">
        <v>42</v>
      </c>
      <c r="V74" s="77"/>
      <c r="X74" s="99" t="s">
        <v>44</v>
      </c>
      <c r="Y74" s="104"/>
      <c r="Z74" s="104"/>
      <c r="AA74" s="104"/>
      <c r="AB74" s="104"/>
      <c r="AC74" s="104"/>
      <c r="AD74" s="104"/>
      <c r="AE74" s="104"/>
      <c r="AF74" s="104"/>
      <c r="AG74" s="104"/>
      <c r="AH74" s="104"/>
      <c r="AI74" s="104"/>
      <c r="AJ74" s="104"/>
      <c r="AK74" s="104"/>
      <c r="AL74" s="104"/>
      <c r="AM74" s="104"/>
      <c r="AN74" s="104"/>
      <c r="AO74" s="104"/>
      <c r="AP74" s="104"/>
      <c r="AQ74" s="104"/>
      <c r="AR74" s="104"/>
      <c r="AS74" s="104"/>
      <c r="AT74" s="104"/>
      <c r="AU74" s="104"/>
      <c r="AV74" s="104"/>
      <c r="AW74" s="104"/>
      <c r="AX74" s="104"/>
      <c r="AY74" s="104"/>
      <c r="AZ74" s="104"/>
      <c r="BA74" s="104"/>
      <c r="BB74" s="104"/>
      <c r="BC74" s="104"/>
      <c r="BD74" s="104"/>
      <c r="BE74" s="104"/>
      <c r="BF74" s="104"/>
      <c r="BG74" s="104"/>
      <c r="BH74" s="104"/>
    </row>
    <row r="75" spans="2:60" ht="33" hidden="1" x14ac:dyDescent="0.35">
      <c r="B75" s="22" t="s">
        <v>33</v>
      </c>
      <c r="C75" s="69" t="s">
        <v>190</v>
      </c>
      <c r="D75" s="37">
        <v>1</v>
      </c>
      <c r="E75" s="37">
        <v>1</v>
      </c>
      <c r="F75" s="37"/>
      <c r="G75" s="37"/>
      <c r="H75" s="40">
        <v>2</v>
      </c>
      <c r="I75" s="37"/>
      <c r="J75" s="37">
        <v>2</v>
      </c>
      <c r="K75" s="37">
        <v>3</v>
      </c>
      <c r="L75" s="61">
        <f t="shared" si="0"/>
        <v>1.18</v>
      </c>
      <c r="M75" s="32" t="s">
        <v>57</v>
      </c>
      <c r="N75" s="32" t="s">
        <v>36</v>
      </c>
      <c r="O75" s="32" t="s">
        <v>54</v>
      </c>
      <c r="P75" s="32" t="s">
        <v>137</v>
      </c>
      <c r="Q75" s="32" t="s">
        <v>93</v>
      </c>
      <c r="R75" s="32" t="s">
        <v>49</v>
      </c>
      <c r="S75" s="32" t="s">
        <v>42</v>
      </c>
      <c r="T75" s="32" t="s">
        <v>42</v>
      </c>
      <c r="V75" s="77"/>
      <c r="X75" s="99" t="s">
        <v>44</v>
      </c>
      <c r="Y75" s="104"/>
      <c r="Z75" s="104"/>
      <c r="AA75" s="104"/>
      <c r="AB75" s="104"/>
      <c r="AC75" s="104"/>
      <c r="AD75" s="104"/>
      <c r="AE75" s="104"/>
      <c r="AF75" s="104"/>
      <c r="AG75" s="104"/>
      <c r="AH75" s="104"/>
      <c r="AI75" s="104"/>
      <c r="AJ75" s="104"/>
      <c r="AK75" s="104"/>
      <c r="AL75" s="104"/>
      <c r="AM75" s="104"/>
      <c r="AN75" s="104"/>
      <c r="AO75" s="104"/>
      <c r="AP75" s="104"/>
      <c r="AQ75" s="104"/>
      <c r="AR75" s="104"/>
      <c r="AS75" s="104"/>
      <c r="AT75" s="104"/>
      <c r="AU75" s="104"/>
      <c r="AV75" s="104"/>
      <c r="AW75" s="104"/>
      <c r="AX75" s="104"/>
      <c r="AY75" s="104"/>
      <c r="AZ75" s="104"/>
      <c r="BA75" s="104"/>
      <c r="BB75" s="104"/>
      <c r="BC75" s="104"/>
      <c r="BD75" s="104"/>
      <c r="BE75" s="104"/>
      <c r="BF75" s="104"/>
      <c r="BG75" s="104"/>
      <c r="BH75" s="104"/>
    </row>
    <row r="76" spans="2:60" ht="49.5" hidden="1" x14ac:dyDescent="0.35">
      <c r="B76" s="22" t="s">
        <v>78</v>
      </c>
      <c r="C76" s="69" t="s">
        <v>191</v>
      </c>
      <c r="D76" s="39">
        <v>1</v>
      </c>
      <c r="E76" s="39">
        <v>1</v>
      </c>
      <c r="F76" s="39"/>
      <c r="G76" s="39"/>
      <c r="H76" s="42">
        <v>2</v>
      </c>
      <c r="I76" s="39"/>
      <c r="J76" s="37">
        <v>2</v>
      </c>
      <c r="K76" s="39">
        <v>3</v>
      </c>
      <c r="L76" s="61">
        <f t="shared" si="0"/>
        <v>1.18</v>
      </c>
      <c r="M76" s="32" t="s">
        <v>35</v>
      </c>
      <c r="N76" s="32" t="s">
        <v>98</v>
      </c>
      <c r="O76" s="32" t="s">
        <v>37</v>
      </c>
      <c r="P76" s="40" t="s">
        <v>38</v>
      </c>
      <c r="Q76" s="32" t="s">
        <v>90</v>
      </c>
      <c r="R76" s="32" t="s">
        <v>103</v>
      </c>
      <c r="S76" s="32" t="s">
        <v>42</v>
      </c>
      <c r="T76" s="32" t="s">
        <v>42</v>
      </c>
      <c r="V76" s="77"/>
      <c r="X76" s="99" t="s">
        <v>44</v>
      </c>
      <c r="Y76" s="104"/>
      <c r="Z76" s="104"/>
      <c r="AA76" s="104"/>
      <c r="AB76" s="104"/>
      <c r="AC76" s="104"/>
      <c r="AD76" s="104"/>
      <c r="AE76" s="104"/>
      <c r="AF76" s="104"/>
      <c r="AG76" s="104"/>
      <c r="AH76" s="104"/>
      <c r="AI76" s="104"/>
      <c r="AJ76" s="104"/>
      <c r="AK76" s="104"/>
      <c r="AL76" s="104"/>
      <c r="AM76" s="104"/>
      <c r="AN76" s="104"/>
      <c r="AO76" s="104"/>
      <c r="AP76" s="104"/>
      <c r="AQ76" s="104"/>
      <c r="AR76" s="104"/>
      <c r="AS76" s="104"/>
      <c r="AT76" s="104"/>
      <c r="AU76" s="104"/>
      <c r="AV76" s="104"/>
      <c r="AW76" s="104"/>
      <c r="AX76" s="104"/>
      <c r="AY76" s="104"/>
      <c r="AZ76" s="104"/>
      <c r="BA76" s="104"/>
      <c r="BB76" s="104"/>
      <c r="BC76" s="104"/>
      <c r="BD76" s="104"/>
      <c r="BE76" s="104"/>
      <c r="BF76" s="104"/>
      <c r="BG76" s="104"/>
      <c r="BH76" s="104"/>
    </row>
    <row r="77" spans="2:60" ht="49.5" hidden="1" x14ac:dyDescent="0.35">
      <c r="B77" s="22" t="s">
        <v>78</v>
      </c>
      <c r="C77" s="69" t="s">
        <v>192</v>
      </c>
      <c r="D77" s="39">
        <v>1</v>
      </c>
      <c r="E77" s="39">
        <v>1</v>
      </c>
      <c r="F77" s="39">
        <v>1</v>
      </c>
      <c r="G77" s="39">
        <v>1</v>
      </c>
      <c r="H77" s="42">
        <v>1</v>
      </c>
      <c r="I77" s="39"/>
      <c r="J77" s="37">
        <v>2</v>
      </c>
      <c r="K77" s="39">
        <v>2</v>
      </c>
      <c r="L77" s="61">
        <f t="shared" ref="L77:L140" si="1">(D77*0.2)+(E77*0.13)+(F77*0.14)+(G77*0.1)+(H77*0.1)+(I77*0.08)+(J77*0.1)+(K77*0.15)</f>
        <v>1.1700000000000002</v>
      </c>
      <c r="M77" s="32" t="s">
        <v>57</v>
      </c>
      <c r="N77" s="32" t="s">
        <v>98</v>
      </c>
      <c r="O77" s="32" t="s">
        <v>37</v>
      </c>
      <c r="P77" s="40" t="s">
        <v>38</v>
      </c>
      <c r="Q77" s="32" t="s">
        <v>90</v>
      </c>
      <c r="R77" s="32" t="s">
        <v>103</v>
      </c>
      <c r="S77" s="32" t="s">
        <v>42</v>
      </c>
      <c r="T77" s="32" t="s">
        <v>42</v>
      </c>
      <c r="V77" s="77"/>
      <c r="X77" s="99" t="s">
        <v>44</v>
      </c>
      <c r="Y77" s="104"/>
      <c r="Z77" s="104"/>
      <c r="AA77" s="104"/>
      <c r="AB77" s="104"/>
      <c r="AC77" s="104"/>
      <c r="AD77" s="104"/>
      <c r="AE77" s="104"/>
      <c r="AF77" s="104"/>
      <c r="AG77" s="104"/>
      <c r="AH77" s="104"/>
      <c r="AI77" s="104"/>
      <c r="AJ77" s="104"/>
      <c r="AK77" s="104"/>
      <c r="AL77" s="104"/>
      <c r="AM77" s="104"/>
      <c r="AN77" s="104"/>
      <c r="AO77" s="104"/>
      <c r="AP77" s="104"/>
      <c r="AQ77" s="104"/>
      <c r="AR77" s="104"/>
      <c r="AS77" s="104"/>
      <c r="AT77" s="104"/>
      <c r="AU77" s="104"/>
      <c r="AV77" s="104"/>
      <c r="AW77" s="104"/>
      <c r="AX77" s="104"/>
      <c r="AY77" s="104"/>
      <c r="AZ77" s="104"/>
      <c r="BA77" s="104"/>
      <c r="BB77" s="104"/>
      <c r="BC77" s="104"/>
      <c r="BD77" s="104"/>
      <c r="BE77" s="104"/>
      <c r="BF77" s="104"/>
      <c r="BG77" s="104"/>
      <c r="BH77" s="104"/>
    </row>
    <row r="78" spans="2:60" ht="36.4" hidden="1" customHeight="1" x14ac:dyDescent="0.35">
      <c r="B78" s="22" t="s">
        <v>73</v>
      </c>
      <c r="C78" s="69" t="s">
        <v>193</v>
      </c>
      <c r="D78" s="37"/>
      <c r="E78" s="39"/>
      <c r="F78" s="37">
        <v>1</v>
      </c>
      <c r="G78" s="37"/>
      <c r="H78" s="40">
        <v>2</v>
      </c>
      <c r="I78" s="37">
        <v>1</v>
      </c>
      <c r="J78" s="37">
        <v>3</v>
      </c>
      <c r="K78" s="37">
        <v>3</v>
      </c>
      <c r="L78" s="61">
        <f t="shared" si="1"/>
        <v>1.17</v>
      </c>
      <c r="M78" s="32" t="s">
        <v>47</v>
      </c>
      <c r="N78" s="37" t="s">
        <v>38</v>
      </c>
      <c r="O78" s="37" t="s">
        <v>38</v>
      </c>
      <c r="P78" s="40" t="s">
        <v>38</v>
      </c>
      <c r="Q78" s="32" t="s">
        <v>93</v>
      </c>
      <c r="R78" s="32" t="s">
        <v>159</v>
      </c>
      <c r="S78" s="32" t="s">
        <v>42</v>
      </c>
      <c r="T78" s="32" t="s">
        <v>42</v>
      </c>
      <c r="V78" s="77"/>
      <c r="X78" s="99" t="s">
        <v>44</v>
      </c>
      <c r="Y78" s="104"/>
      <c r="Z78" s="104"/>
      <c r="AA78" s="104"/>
      <c r="AB78" s="104"/>
      <c r="AC78" s="104"/>
      <c r="AD78" s="104"/>
      <c r="AE78" s="104"/>
      <c r="AF78" s="104"/>
      <c r="AG78" s="104"/>
      <c r="AH78" s="104"/>
      <c r="AI78" s="104"/>
      <c r="AJ78" s="104"/>
      <c r="AK78" s="104"/>
      <c r="AL78" s="104"/>
      <c r="AM78" s="104"/>
      <c r="AN78" s="104"/>
      <c r="AO78" s="104"/>
      <c r="AP78" s="104"/>
      <c r="AQ78" s="104"/>
      <c r="AR78" s="104"/>
      <c r="AS78" s="104"/>
      <c r="AT78" s="104"/>
      <c r="AU78" s="104"/>
      <c r="AV78" s="104"/>
      <c r="AW78" s="104"/>
      <c r="AX78" s="104"/>
      <c r="AY78" s="104"/>
      <c r="AZ78" s="104"/>
      <c r="BA78" s="104"/>
      <c r="BB78" s="104"/>
      <c r="BC78" s="104"/>
      <c r="BD78" s="104"/>
      <c r="BE78" s="104"/>
      <c r="BF78" s="104"/>
      <c r="BG78" s="104"/>
      <c r="BH78" s="104"/>
    </row>
    <row r="79" spans="2:60" ht="66" hidden="1" x14ac:dyDescent="0.35">
      <c r="B79" s="22" t="s">
        <v>100</v>
      </c>
      <c r="C79" s="69" t="s">
        <v>194</v>
      </c>
      <c r="D79" s="37">
        <v>1</v>
      </c>
      <c r="E79" s="37"/>
      <c r="F79" s="37">
        <v>1</v>
      </c>
      <c r="G79" s="37"/>
      <c r="H79" s="40">
        <v>2</v>
      </c>
      <c r="I79" s="37">
        <v>1</v>
      </c>
      <c r="J79" s="37">
        <v>1</v>
      </c>
      <c r="K79" s="37">
        <v>3</v>
      </c>
      <c r="L79" s="61">
        <f t="shared" si="1"/>
        <v>1.17</v>
      </c>
      <c r="M79" s="32" t="s">
        <v>57</v>
      </c>
      <c r="N79" s="32" t="s">
        <v>36</v>
      </c>
      <c r="O79" s="32" t="s">
        <v>54</v>
      </c>
      <c r="P79" s="32" t="s">
        <v>131</v>
      </c>
      <c r="Q79" s="32" t="s">
        <v>48</v>
      </c>
      <c r="R79" s="60" t="s">
        <v>121</v>
      </c>
      <c r="S79" s="32" t="s">
        <v>42</v>
      </c>
      <c r="T79" s="32" t="s">
        <v>42</v>
      </c>
      <c r="V79" s="77"/>
      <c r="X79" s="99" t="s">
        <v>44</v>
      </c>
      <c r="Y79" s="104"/>
      <c r="Z79" s="104"/>
      <c r="AA79" s="104"/>
      <c r="AB79" s="104"/>
      <c r="AC79" s="104"/>
      <c r="AD79" s="104"/>
      <c r="AE79" s="104"/>
      <c r="AF79" s="104"/>
      <c r="AG79" s="104"/>
      <c r="AH79" s="104"/>
      <c r="AI79" s="104"/>
      <c r="AJ79" s="104"/>
      <c r="AK79" s="104"/>
      <c r="AL79" s="104"/>
      <c r="AM79" s="104"/>
      <c r="AN79" s="104"/>
      <c r="AO79" s="104"/>
      <c r="AP79" s="104"/>
      <c r="AQ79" s="104"/>
      <c r="AR79" s="104"/>
      <c r="AS79" s="104"/>
      <c r="AT79" s="104"/>
      <c r="AU79" s="104"/>
      <c r="AV79" s="104"/>
      <c r="AW79" s="104"/>
      <c r="AX79" s="104"/>
      <c r="AY79" s="104"/>
      <c r="AZ79" s="104"/>
      <c r="BA79" s="104"/>
      <c r="BB79" s="104"/>
      <c r="BC79" s="104"/>
      <c r="BD79" s="104"/>
      <c r="BE79" s="104"/>
      <c r="BF79" s="104"/>
      <c r="BG79" s="104"/>
      <c r="BH79" s="104"/>
    </row>
    <row r="80" spans="2:60" ht="33" hidden="1" x14ac:dyDescent="0.35">
      <c r="B80" s="22" t="s">
        <v>100</v>
      </c>
      <c r="C80" s="69" t="s">
        <v>195</v>
      </c>
      <c r="D80" s="37">
        <v>1</v>
      </c>
      <c r="E80" s="37"/>
      <c r="F80" s="37">
        <v>1</v>
      </c>
      <c r="G80" s="37"/>
      <c r="H80" s="40">
        <v>2</v>
      </c>
      <c r="I80" s="37">
        <v>1</v>
      </c>
      <c r="J80" s="37">
        <v>1</v>
      </c>
      <c r="K80" s="37">
        <v>3</v>
      </c>
      <c r="L80" s="61">
        <f t="shared" si="1"/>
        <v>1.17</v>
      </c>
      <c r="M80" s="32" t="s">
        <v>57</v>
      </c>
      <c r="N80" s="32" t="s">
        <v>36</v>
      </c>
      <c r="O80" s="32" t="s">
        <v>54</v>
      </c>
      <c r="P80" s="32" t="s">
        <v>137</v>
      </c>
      <c r="Q80" s="32" t="s">
        <v>84</v>
      </c>
      <c r="R80" s="60" t="s">
        <v>121</v>
      </c>
      <c r="S80" s="32" t="s">
        <v>42</v>
      </c>
      <c r="T80" s="32" t="s">
        <v>42</v>
      </c>
      <c r="V80" s="77"/>
      <c r="X80" s="99" t="s">
        <v>44</v>
      </c>
      <c r="Y80" s="104"/>
      <c r="Z80" s="104"/>
      <c r="AA80" s="104"/>
      <c r="AB80" s="104"/>
      <c r="AC80" s="104"/>
      <c r="AD80" s="104"/>
      <c r="AE80" s="104"/>
      <c r="AF80" s="104"/>
      <c r="AG80" s="104"/>
      <c r="AH80" s="104"/>
      <c r="AI80" s="104"/>
      <c r="AJ80" s="104"/>
      <c r="AK80" s="104"/>
      <c r="AL80" s="104"/>
      <c r="AM80" s="104"/>
      <c r="AN80" s="104"/>
      <c r="AO80" s="104"/>
      <c r="AP80" s="104"/>
      <c r="AQ80" s="104"/>
      <c r="AR80" s="104"/>
      <c r="AS80" s="104"/>
      <c r="AT80" s="104"/>
      <c r="AU80" s="104"/>
      <c r="AV80" s="104"/>
      <c r="AW80" s="104"/>
      <c r="AX80" s="104"/>
      <c r="AY80" s="104"/>
      <c r="AZ80" s="104"/>
      <c r="BA80" s="104"/>
      <c r="BB80" s="104"/>
      <c r="BC80" s="104"/>
      <c r="BD80" s="104"/>
      <c r="BE80" s="104"/>
      <c r="BF80" s="104"/>
      <c r="BG80" s="104"/>
      <c r="BH80" s="104"/>
    </row>
    <row r="81" spans="2:60" ht="66" hidden="1" x14ac:dyDescent="0.35">
      <c r="B81" s="22" t="s">
        <v>64</v>
      </c>
      <c r="C81" s="69" t="s">
        <v>196</v>
      </c>
      <c r="D81" s="39"/>
      <c r="E81" s="39">
        <v>1</v>
      </c>
      <c r="F81" s="39"/>
      <c r="G81" s="39">
        <v>1</v>
      </c>
      <c r="H81" s="42">
        <v>2</v>
      </c>
      <c r="I81" s="39">
        <v>1</v>
      </c>
      <c r="J81" s="37">
        <v>2</v>
      </c>
      <c r="K81" s="41">
        <v>3</v>
      </c>
      <c r="L81" s="61">
        <f t="shared" si="1"/>
        <v>1.1599999999999999</v>
      </c>
      <c r="M81" s="32" t="s">
        <v>57</v>
      </c>
      <c r="N81" s="32" t="s">
        <v>36</v>
      </c>
      <c r="O81" s="32" t="s">
        <v>54</v>
      </c>
      <c r="P81" s="40" t="s">
        <v>38</v>
      </c>
      <c r="Q81" s="32" t="s">
        <v>84</v>
      </c>
      <c r="R81" s="60" t="s">
        <v>121</v>
      </c>
      <c r="S81" s="32" t="s">
        <v>42</v>
      </c>
      <c r="T81" s="32" t="s">
        <v>42</v>
      </c>
      <c r="V81" s="77"/>
      <c r="X81" s="99" t="s">
        <v>44</v>
      </c>
      <c r="Y81" s="104"/>
      <c r="Z81" s="104"/>
      <c r="AA81" s="104"/>
      <c r="AB81" s="104"/>
      <c r="AC81" s="104"/>
      <c r="AD81" s="104"/>
      <c r="AE81" s="104"/>
      <c r="AF81" s="104"/>
      <c r="AG81" s="104"/>
      <c r="AH81" s="104"/>
      <c r="AI81" s="104"/>
      <c r="AJ81" s="104"/>
      <c r="AK81" s="104"/>
      <c r="AL81" s="104"/>
      <c r="AM81" s="104"/>
      <c r="AN81" s="104"/>
      <c r="AO81" s="104"/>
      <c r="AP81" s="104"/>
      <c r="AQ81" s="104"/>
      <c r="AR81" s="104"/>
      <c r="AS81" s="104"/>
      <c r="AT81" s="104"/>
      <c r="AU81" s="104"/>
      <c r="AV81" s="104"/>
      <c r="AW81" s="104"/>
      <c r="AX81" s="104"/>
      <c r="AY81" s="104"/>
      <c r="AZ81" s="104"/>
      <c r="BA81" s="104"/>
      <c r="BB81" s="104"/>
      <c r="BC81" s="104"/>
      <c r="BD81" s="104"/>
      <c r="BE81" s="104"/>
      <c r="BF81" s="104"/>
      <c r="BG81" s="104"/>
      <c r="BH81" s="104"/>
    </row>
    <row r="82" spans="2:60" ht="82.5" hidden="1" x14ac:dyDescent="0.35">
      <c r="B82" s="22" t="s">
        <v>33</v>
      </c>
      <c r="C82" s="69" t="s">
        <v>197</v>
      </c>
      <c r="D82" s="37"/>
      <c r="E82" s="37">
        <v>1</v>
      </c>
      <c r="F82" s="37">
        <v>1</v>
      </c>
      <c r="G82" s="37">
        <v>1</v>
      </c>
      <c r="H82" s="40">
        <v>2</v>
      </c>
      <c r="I82" s="37">
        <v>1</v>
      </c>
      <c r="J82" s="37">
        <v>2</v>
      </c>
      <c r="K82" s="37">
        <v>2</v>
      </c>
      <c r="L82" s="61">
        <f t="shared" si="1"/>
        <v>1.1500000000000001</v>
      </c>
      <c r="M82" s="32" t="s">
        <v>47</v>
      </c>
      <c r="N82" s="37" t="s">
        <v>38</v>
      </c>
      <c r="O82" s="37" t="s">
        <v>38</v>
      </c>
      <c r="P82" s="40" t="s">
        <v>38</v>
      </c>
      <c r="Q82" s="32" t="s">
        <v>48</v>
      </c>
      <c r="R82" s="32" t="s">
        <v>40</v>
      </c>
      <c r="S82" s="32" t="s">
        <v>198</v>
      </c>
      <c r="T82" s="32" t="s">
        <v>42</v>
      </c>
      <c r="V82" s="77"/>
      <c r="X82" s="99" t="s">
        <v>44</v>
      </c>
      <c r="Y82" s="104"/>
      <c r="Z82" s="104"/>
      <c r="AA82" s="104"/>
      <c r="AB82" s="104"/>
      <c r="AC82" s="104"/>
      <c r="AD82" s="104"/>
      <c r="AE82" s="104"/>
      <c r="AF82" s="104"/>
      <c r="AG82" s="104"/>
      <c r="AH82" s="104"/>
      <c r="AI82" s="104"/>
      <c r="AJ82" s="104"/>
      <c r="AK82" s="104"/>
      <c r="AL82" s="104"/>
      <c r="AM82" s="104"/>
      <c r="AN82" s="104"/>
      <c r="AO82" s="104"/>
      <c r="AP82" s="104"/>
      <c r="AQ82" s="104"/>
      <c r="AR82" s="104"/>
      <c r="AS82" s="104"/>
      <c r="AT82" s="104"/>
      <c r="AU82" s="104"/>
      <c r="AV82" s="104"/>
      <c r="AW82" s="104"/>
      <c r="AX82" s="104"/>
      <c r="AY82" s="104"/>
      <c r="AZ82" s="104"/>
      <c r="BA82" s="104"/>
      <c r="BB82" s="104"/>
      <c r="BC82" s="104"/>
      <c r="BD82" s="104"/>
      <c r="BE82" s="104"/>
      <c r="BF82" s="104"/>
      <c r="BG82" s="104"/>
      <c r="BH82" s="104"/>
    </row>
    <row r="83" spans="2:60" ht="33" hidden="1" x14ac:dyDescent="0.35">
      <c r="B83" s="22" t="s">
        <v>64</v>
      </c>
      <c r="C83" s="69" t="s">
        <v>199</v>
      </c>
      <c r="D83" s="39">
        <v>1</v>
      </c>
      <c r="E83" s="39">
        <v>1</v>
      </c>
      <c r="F83" s="39">
        <v>1</v>
      </c>
      <c r="G83" s="39"/>
      <c r="H83" s="42">
        <v>1</v>
      </c>
      <c r="I83" s="39">
        <v>1</v>
      </c>
      <c r="J83" s="37">
        <v>2</v>
      </c>
      <c r="K83" s="41">
        <v>2</v>
      </c>
      <c r="L83" s="61">
        <f t="shared" si="1"/>
        <v>1.1500000000000001</v>
      </c>
      <c r="M83" s="32" t="s">
        <v>35</v>
      </c>
      <c r="N83" s="32" t="s">
        <v>36</v>
      </c>
      <c r="O83" s="32" t="s">
        <v>54</v>
      </c>
      <c r="P83" s="40" t="s">
        <v>38</v>
      </c>
      <c r="Q83" s="32" t="s">
        <v>84</v>
      </c>
      <c r="R83" s="32" t="s">
        <v>49</v>
      </c>
      <c r="S83" s="32" t="s">
        <v>42</v>
      </c>
      <c r="T83" s="32" t="s">
        <v>42</v>
      </c>
      <c r="V83" s="77"/>
      <c r="X83" s="99" t="s">
        <v>44</v>
      </c>
      <c r="Y83" s="104"/>
      <c r="Z83" s="104"/>
      <c r="AA83" s="104"/>
      <c r="AB83" s="104"/>
      <c r="AC83" s="104"/>
      <c r="AD83" s="104"/>
      <c r="AE83" s="104"/>
      <c r="AF83" s="104"/>
      <c r="AG83" s="104"/>
      <c r="AH83" s="104"/>
      <c r="AI83" s="104"/>
      <c r="AJ83" s="104"/>
      <c r="AK83" s="104"/>
      <c r="AL83" s="104"/>
      <c r="AM83" s="104"/>
      <c r="AN83" s="104"/>
      <c r="AO83" s="104"/>
      <c r="AP83" s="104"/>
      <c r="AQ83" s="104"/>
      <c r="AR83" s="104"/>
      <c r="AS83" s="104"/>
      <c r="AT83" s="104"/>
      <c r="AU83" s="104"/>
      <c r="AV83" s="104"/>
      <c r="AW83" s="104"/>
      <c r="AX83" s="104"/>
      <c r="AY83" s="104"/>
      <c r="AZ83" s="104"/>
      <c r="BA83" s="104"/>
      <c r="BB83" s="104"/>
      <c r="BC83" s="104"/>
      <c r="BD83" s="104"/>
      <c r="BE83" s="104"/>
      <c r="BF83" s="104"/>
      <c r="BG83" s="104"/>
      <c r="BH83" s="104"/>
    </row>
    <row r="84" spans="2:60" ht="33" hidden="1" x14ac:dyDescent="0.35">
      <c r="B84" s="22" t="s">
        <v>60</v>
      </c>
      <c r="C84" s="69" t="s">
        <v>200</v>
      </c>
      <c r="D84" s="39">
        <v>1</v>
      </c>
      <c r="E84" s="39">
        <v>1</v>
      </c>
      <c r="F84" s="39">
        <v>1</v>
      </c>
      <c r="G84" s="39">
        <v>1</v>
      </c>
      <c r="H84" s="42"/>
      <c r="I84" s="39">
        <v>1</v>
      </c>
      <c r="J84" s="37">
        <v>2</v>
      </c>
      <c r="K84" s="39">
        <v>2</v>
      </c>
      <c r="L84" s="61">
        <f t="shared" si="1"/>
        <v>1.1500000000000001</v>
      </c>
      <c r="M84" s="32" t="s">
        <v>57</v>
      </c>
      <c r="N84" s="32" t="s">
        <v>58</v>
      </c>
      <c r="O84" s="32" t="s">
        <v>62</v>
      </c>
      <c r="P84" s="40" t="s">
        <v>38</v>
      </c>
      <c r="Q84" s="32" t="s">
        <v>90</v>
      </c>
      <c r="R84" s="32"/>
      <c r="S84" s="32" t="s">
        <v>42</v>
      </c>
      <c r="T84" s="32" t="s">
        <v>42</v>
      </c>
      <c r="V84" s="77"/>
      <c r="X84" s="99" t="s">
        <v>44</v>
      </c>
      <c r="Y84" s="104"/>
      <c r="Z84" s="104"/>
      <c r="AA84" s="104"/>
      <c r="AB84" s="104"/>
      <c r="AC84" s="104"/>
      <c r="AD84" s="104"/>
      <c r="AE84" s="104"/>
      <c r="AF84" s="104"/>
      <c r="AG84" s="104"/>
      <c r="AH84" s="104"/>
      <c r="AI84" s="104"/>
      <c r="AJ84" s="104"/>
      <c r="AK84" s="104"/>
      <c r="AL84" s="104"/>
      <c r="AM84" s="104"/>
      <c r="AN84" s="104"/>
      <c r="AO84" s="104"/>
      <c r="AP84" s="104"/>
      <c r="AQ84" s="104"/>
      <c r="AR84" s="104"/>
      <c r="AS84" s="104"/>
      <c r="AT84" s="104"/>
      <c r="AU84" s="104"/>
      <c r="AV84" s="104"/>
      <c r="AW84" s="104"/>
      <c r="AX84" s="104"/>
      <c r="AY84" s="104"/>
      <c r="AZ84" s="104"/>
      <c r="BA84" s="104"/>
      <c r="BB84" s="104"/>
      <c r="BC84" s="104"/>
      <c r="BD84" s="104"/>
      <c r="BE84" s="104"/>
      <c r="BF84" s="104"/>
      <c r="BG84" s="104"/>
      <c r="BH84" s="104"/>
    </row>
    <row r="85" spans="2:60" ht="66" hidden="1" x14ac:dyDescent="0.35">
      <c r="B85" s="22" t="s">
        <v>201</v>
      </c>
      <c r="C85" s="69" t="s">
        <v>202</v>
      </c>
      <c r="D85" s="39">
        <v>1</v>
      </c>
      <c r="E85" s="39">
        <v>1</v>
      </c>
      <c r="F85" s="39">
        <v>1</v>
      </c>
      <c r="G85" s="39">
        <v>1</v>
      </c>
      <c r="H85" s="42">
        <v>3</v>
      </c>
      <c r="I85" s="39">
        <v>1</v>
      </c>
      <c r="J85" s="37">
        <v>2</v>
      </c>
      <c r="K85" s="39"/>
      <c r="L85" s="61">
        <f t="shared" si="1"/>
        <v>1.1500000000000001</v>
      </c>
      <c r="M85" s="32" t="s">
        <v>35</v>
      </c>
      <c r="N85" s="32" t="s">
        <v>36</v>
      </c>
      <c r="O85" s="32" t="s">
        <v>62</v>
      </c>
      <c r="P85" s="32" t="s">
        <v>38</v>
      </c>
      <c r="Q85" s="32" t="s">
        <v>75</v>
      </c>
      <c r="R85" s="32" t="s">
        <v>145</v>
      </c>
      <c r="S85" s="32" t="s">
        <v>42</v>
      </c>
      <c r="T85" s="32" t="s">
        <v>42</v>
      </c>
      <c r="V85" s="77"/>
      <c r="X85" s="99" t="s">
        <v>44</v>
      </c>
      <c r="Y85" s="104"/>
      <c r="Z85" s="104"/>
      <c r="AA85" s="104"/>
      <c r="AB85" s="104"/>
      <c r="AC85" s="104"/>
      <c r="AD85" s="104"/>
      <c r="AE85" s="104"/>
      <c r="AF85" s="104"/>
      <c r="AG85" s="104"/>
      <c r="AH85" s="104"/>
      <c r="AI85" s="104"/>
      <c r="AJ85" s="104"/>
      <c r="AK85" s="104"/>
      <c r="AL85" s="104"/>
      <c r="AM85" s="104"/>
      <c r="AN85" s="104"/>
      <c r="AO85" s="104"/>
      <c r="AP85" s="104"/>
      <c r="AQ85" s="104"/>
      <c r="AR85" s="104"/>
      <c r="AS85" s="104"/>
      <c r="AT85" s="104"/>
      <c r="AU85" s="104"/>
      <c r="AV85" s="104"/>
      <c r="AW85" s="104"/>
      <c r="AX85" s="104"/>
      <c r="AY85" s="104"/>
      <c r="AZ85" s="104"/>
      <c r="BA85" s="104"/>
      <c r="BB85" s="104"/>
      <c r="BC85" s="104"/>
      <c r="BD85" s="104"/>
      <c r="BE85" s="104"/>
      <c r="BF85" s="104"/>
      <c r="BG85" s="104"/>
      <c r="BH85" s="104"/>
    </row>
    <row r="86" spans="2:60" ht="79.150000000000006" hidden="1" customHeight="1" x14ac:dyDescent="0.35">
      <c r="B86" s="22" t="s">
        <v>203</v>
      </c>
      <c r="C86" s="69" t="s">
        <v>204</v>
      </c>
      <c r="D86" s="39">
        <v>1</v>
      </c>
      <c r="E86" s="39">
        <v>1</v>
      </c>
      <c r="F86" s="39">
        <v>1</v>
      </c>
      <c r="G86" s="39">
        <v>1</v>
      </c>
      <c r="H86" s="42">
        <v>3</v>
      </c>
      <c r="I86" s="39">
        <v>1</v>
      </c>
      <c r="J86" s="37">
        <v>2</v>
      </c>
      <c r="K86" s="39"/>
      <c r="L86" s="61">
        <f t="shared" si="1"/>
        <v>1.1500000000000001</v>
      </c>
      <c r="M86" s="32" t="s">
        <v>47</v>
      </c>
      <c r="N86" s="32" t="s">
        <v>36</v>
      </c>
      <c r="O86" s="32" t="s">
        <v>37</v>
      </c>
      <c r="P86" s="32" t="s">
        <v>38</v>
      </c>
      <c r="Q86" s="32" t="s">
        <v>39</v>
      </c>
      <c r="R86" s="32"/>
      <c r="S86" s="32" t="s">
        <v>205</v>
      </c>
      <c r="T86" s="32" t="s">
        <v>206</v>
      </c>
      <c r="V86" s="77"/>
      <c r="X86" s="99" t="s">
        <v>44</v>
      </c>
      <c r="Y86" s="104"/>
      <c r="Z86" s="104"/>
      <c r="AA86" s="104"/>
      <c r="AB86" s="104"/>
      <c r="AC86" s="104"/>
      <c r="AD86" s="104"/>
      <c r="AE86" s="104"/>
      <c r="AF86" s="104"/>
      <c r="AG86" s="104"/>
      <c r="AH86" s="104"/>
      <c r="AI86" s="104"/>
      <c r="AJ86" s="104"/>
      <c r="AK86" s="104"/>
      <c r="AL86" s="104"/>
      <c r="AM86" s="104"/>
      <c r="AN86" s="104"/>
      <c r="AO86" s="104"/>
      <c r="AP86" s="104"/>
      <c r="AQ86" s="104"/>
      <c r="AR86" s="104"/>
      <c r="AS86" s="104"/>
      <c r="AT86" s="104"/>
      <c r="AU86" s="104"/>
      <c r="AV86" s="104"/>
      <c r="AW86" s="104"/>
      <c r="AX86" s="104"/>
      <c r="AY86" s="104"/>
      <c r="AZ86" s="104"/>
      <c r="BA86" s="104"/>
      <c r="BB86" s="104"/>
      <c r="BC86" s="104"/>
      <c r="BD86" s="104"/>
      <c r="BE86" s="104"/>
      <c r="BF86" s="104"/>
      <c r="BG86" s="104"/>
      <c r="BH86" s="104"/>
    </row>
    <row r="87" spans="2:60" ht="49.5" hidden="1" x14ac:dyDescent="0.35">
      <c r="B87" s="22" t="s">
        <v>203</v>
      </c>
      <c r="C87" s="69" t="s">
        <v>207</v>
      </c>
      <c r="D87" s="39">
        <v>1</v>
      </c>
      <c r="E87" s="39">
        <v>1</v>
      </c>
      <c r="F87" s="39">
        <v>1</v>
      </c>
      <c r="G87" s="39">
        <v>1</v>
      </c>
      <c r="H87" s="42">
        <v>3</v>
      </c>
      <c r="I87" s="39">
        <v>1</v>
      </c>
      <c r="J87" s="37">
        <v>2</v>
      </c>
      <c r="K87" s="39"/>
      <c r="L87" s="61">
        <f t="shared" si="1"/>
        <v>1.1500000000000001</v>
      </c>
      <c r="M87" s="32" t="s">
        <v>57</v>
      </c>
      <c r="N87" s="32" t="s">
        <v>80</v>
      </c>
      <c r="O87" s="32" t="s">
        <v>37</v>
      </c>
      <c r="P87" s="32" t="s">
        <v>38</v>
      </c>
      <c r="Q87" s="32" t="s">
        <v>39</v>
      </c>
      <c r="R87" s="32" t="s">
        <v>208</v>
      </c>
      <c r="S87" s="32" t="s">
        <v>42</v>
      </c>
      <c r="T87" s="32" t="s">
        <v>111</v>
      </c>
      <c r="V87" s="77"/>
      <c r="X87" s="99" t="s">
        <v>44</v>
      </c>
      <c r="Y87" s="104"/>
      <c r="Z87" s="104"/>
      <c r="AA87" s="104"/>
      <c r="AB87" s="104"/>
      <c r="AC87" s="104"/>
      <c r="AD87" s="104"/>
      <c r="AE87" s="104"/>
      <c r="AF87" s="104"/>
      <c r="AG87" s="104"/>
      <c r="AH87" s="104"/>
      <c r="AI87" s="104"/>
      <c r="AJ87" s="104"/>
      <c r="AK87" s="104"/>
      <c r="AL87" s="104"/>
      <c r="AM87" s="104"/>
      <c r="AN87" s="104"/>
      <c r="AO87" s="104"/>
      <c r="AP87" s="104"/>
      <c r="AQ87" s="104"/>
      <c r="AR87" s="104"/>
      <c r="AS87" s="104"/>
      <c r="AT87" s="104"/>
      <c r="AU87" s="104"/>
      <c r="AV87" s="104"/>
      <c r="AW87" s="104"/>
      <c r="AX87" s="104"/>
      <c r="AY87" s="104"/>
      <c r="AZ87" s="104"/>
      <c r="BA87" s="104"/>
      <c r="BB87" s="104"/>
      <c r="BC87" s="104"/>
      <c r="BD87" s="104"/>
      <c r="BE87" s="104"/>
      <c r="BF87" s="104"/>
      <c r="BG87" s="104"/>
      <c r="BH87" s="104"/>
    </row>
    <row r="88" spans="2:60" ht="49.5" hidden="1" x14ac:dyDescent="0.35">
      <c r="B88" s="22" t="s">
        <v>203</v>
      </c>
      <c r="C88" s="69" t="s">
        <v>209</v>
      </c>
      <c r="D88" s="39">
        <v>1</v>
      </c>
      <c r="E88" s="39">
        <v>1</v>
      </c>
      <c r="F88" s="39">
        <v>1</v>
      </c>
      <c r="G88" s="39">
        <v>1</v>
      </c>
      <c r="H88" s="42">
        <v>3</v>
      </c>
      <c r="I88" s="39">
        <v>1</v>
      </c>
      <c r="J88" s="37">
        <v>2</v>
      </c>
      <c r="K88" s="39"/>
      <c r="L88" s="61">
        <f t="shared" si="1"/>
        <v>1.1500000000000001</v>
      </c>
      <c r="M88" s="32" t="s">
        <v>35</v>
      </c>
      <c r="N88" s="32" t="s">
        <v>129</v>
      </c>
      <c r="O88" s="32" t="s">
        <v>62</v>
      </c>
      <c r="P88" s="32" t="s">
        <v>38</v>
      </c>
      <c r="Q88" s="32" t="s">
        <v>75</v>
      </c>
      <c r="R88" s="32"/>
      <c r="S88" s="32" t="s">
        <v>42</v>
      </c>
      <c r="T88" s="32" t="s">
        <v>42</v>
      </c>
      <c r="V88" s="77"/>
      <c r="X88" s="99" t="s">
        <v>44</v>
      </c>
      <c r="Y88" s="104"/>
      <c r="Z88" s="104"/>
      <c r="AA88" s="104"/>
      <c r="AB88" s="104"/>
      <c r="AC88" s="104"/>
      <c r="AD88" s="104"/>
      <c r="AE88" s="104"/>
      <c r="AF88" s="104"/>
      <c r="AG88" s="104"/>
      <c r="AH88" s="104"/>
      <c r="AI88" s="104"/>
      <c r="AJ88" s="104"/>
      <c r="AK88" s="104"/>
      <c r="AL88" s="104"/>
      <c r="AM88" s="104"/>
      <c r="AN88" s="104"/>
      <c r="AO88" s="104"/>
      <c r="AP88" s="104"/>
      <c r="AQ88" s="104"/>
      <c r="AR88" s="104"/>
      <c r="AS88" s="104"/>
      <c r="AT88" s="104"/>
      <c r="AU88" s="104"/>
      <c r="AV88" s="104"/>
      <c r="AW88" s="104"/>
      <c r="AX88" s="104"/>
      <c r="AY88" s="104"/>
      <c r="AZ88" s="104"/>
      <c r="BA88" s="104"/>
      <c r="BB88" s="104"/>
      <c r="BC88" s="104"/>
      <c r="BD88" s="104"/>
      <c r="BE88" s="104"/>
      <c r="BF88" s="104"/>
      <c r="BG88" s="104"/>
      <c r="BH88" s="104"/>
    </row>
    <row r="89" spans="2:60" ht="82.5" x14ac:dyDescent="0.35">
      <c r="B89" s="22" t="s">
        <v>82</v>
      </c>
      <c r="C89" s="69" t="s">
        <v>210</v>
      </c>
      <c r="D89" s="37">
        <v>1</v>
      </c>
      <c r="E89" s="39">
        <v>1</v>
      </c>
      <c r="F89" s="37">
        <v>1</v>
      </c>
      <c r="G89" s="37"/>
      <c r="H89" s="40">
        <v>3</v>
      </c>
      <c r="I89" s="37">
        <v>1</v>
      </c>
      <c r="J89" s="37"/>
      <c r="K89" s="37">
        <v>2</v>
      </c>
      <c r="L89" s="61">
        <f t="shared" si="1"/>
        <v>1.1499999999999999</v>
      </c>
      <c r="M89" s="32" t="s">
        <v>35</v>
      </c>
      <c r="N89" s="32" t="s">
        <v>80</v>
      </c>
      <c r="O89" s="32" t="s">
        <v>54</v>
      </c>
      <c r="P89" s="32" t="s">
        <v>131</v>
      </c>
      <c r="Q89" s="32" t="s">
        <v>39</v>
      </c>
      <c r="R89" s="32" t="s">
        <v>139</v>
      </c>
      <c r="S89" s="32" t="s">
        <v>211</v>
      </c>
      <c r="T89" s="32" t="s">
        <v>111</v>
      </c>
      <c r="V89" s="77"/>
      <c r="X89" s="99" t="s">
        <v>44</v>
      </c>
      <c r="Y89" s="104"/>
      <c r="Z89" s="104"/>
      <c r="AA89" s="104"/>
      <c r="AB89" s="104"/>
      <c r="AC89" s="104"/>
      <c r="AD89" s="104"/>
      <c r="AE89" s="104"/>
      <c r="AF89" s="104"/>
      <c r="AG89" s="104"/>
      <c r="AH89" s="104"/>
      <c r="AI89" s="104"/>
      <c r="AJ89" s="104"/>
      <c r="AK89" s="104"/>
      <c r="AL89" s="104"/>
      <c r="AM89" s="104"/>
      <c r="AN89" s="104"/>
      <c r="AO89" s="104"/>
      <c r="AP89" s="104"/>
      <c r="AQ89" s="104"/>
      <c r="AR89" s="104"/>
      <c r="AS89" s="104"/>
      <c r="AT89" s="104"/>
      <c r="AU89" s="104"/>
      <c r="AV89" s="104"/>
      <c r="AW89" s="104"/>
      <c r="AX89" s="104"/>
      <c r="AY89" s="104"/>
      <c r="AZ89" s="104"/>
      <c r="BA89" s="104"/>
      <c r="BB89" s="104"/>
      <c r="BC89" s="104"/>
      <c r="BD89" s="104"/>
      <c r="BE89" s="104"/>
      <c r="BF89" s="104"/>
      <c r="BG89" s="104"/>
      <c r="BH89" s="104"/>
    </row>
    <row r="90" spans="2:60" ht="33" hidden="1" x14ac:dyDescent="0.35">
      <c r="B90" s="22" t="s">
        <v>73</v>
      </c>
      <c r="C90" s="69" t="s">
        <v>212</v>
      </c>
      <c r="D90" s="37">
        <v>1</v>
      </c>
      <c r="E90" s="37">
        <v>1</v>
      </c>
      <c r="F90" s="37">
        <v>1</v>
      </c>
      <c r="G90" s="37"/>
      <c r="H90" s="40">
        <v>2</v>
      </c>
      <c r="I90" s="37">
        <v>1</v>
      </c>
      <c r="J90" s="37">
        <v>1</v>
      </c>
      <c r="K90" s="41">
        <v>2</v>
      </c>
      <c r="L90" s="61">
        <f t="shared" si="1"/>
        <v>1.1499999999999999</v>
      </c>
      <c r="M90" s="32" t="s">
        <v>35</v>
      </c>
      <c r="N90" s="32" t="s">
        <v>36</v>
      </c>
      <c r="O90" s="32" t="s">
        <v>54</v>
      </c>
      <c r="P90" s="32" t="s">
        <v>213</v>
      </c>
      <c r="Q90" s="32" t="s">
        <v>39</v>
      </c>
      <c r="R90" s="60" t="s">
        <v>121</v>
      </c>
      <c r="S90" s="32" t="s">
        <v>42</v>
      </c>
      <c r="T90" s="32" t="s">
        <v>42</v>
      </c>
      <c r="V90" s="77"/>
      <c r="X90" s="99" t="s">
        <v>44</v>
      </c>
      <c r="Y90" s="104"/>
      <c r="Z90" s="104"/>
      <c r="AA90" s="104"/>
      <c r="AB90" s="104"/>
      <c r="AC90" s="104"/>
      <c r="AD90" s="104"/>
      <c r="AE90" s="104"/>
      <c r="AF90" s="104"/>
      <c r="AG90" s="104"/>
      <c r="AH90" s="104"/>
      <c r="AI90" s="104"/>
      <c r="AJ90" s="104"/>
      <c r="AK90" s="104"/>
      <c r="AL90" s="104"/>
      <c r="AM90" s="104"/>
      <c r="AN90" s="104"/>
      <c r="AO90" s="104"/>
      <c r="AP90" s="104"/>
      <c r="AQ90" s="104"/>
      <c r="AR90" s="104"/>
      <c r="AS90" s="104"/>
      <c r="AT90" s="104"/>
      <c r="AU90" s="104"/>
      <c r="AV90" s="104"/>
      <c r="AW90" s="104"/>
      <c r="AX90" s="104"/>
      <c r="AY90" s="104"/>
      <c r="AZ90" s="104"/>
      <c r="BA90" s="104"/>
      <c r="BB90" s="104"/>
      <c r="BC90" s="104"/>
      <c r="BD90" s="104"/>
      <c r="BE90" s="104"/>
      <c r="BF90" s="104"/>
      <c r="BG90" s="104"/>
      <c r="BH90" s="104"/>
    </row>
    <row r="91" spans="2:60" ht="33" hidden="1" x14ac:dyDescent="0.35">
      <c r="B91" s="22" t="s">
        <v>123</v>
      </c>
      <c r="C91" s="69" t="s">
        <v>214</v>
      </c>
      <c r="D91" s="37">
        <v>1</v>
      </c>
      <c r="E91" s="39">
        <v>1</v>
      </c>
      <c r="F91" s="37">
        <v>1</v>
      </c>
      <c r="G91" s="37"/>
      <c r="H91" s="40">
        <v>2</v>
      </c>
      <c r="I91" s="37">
        <v>1</v>
      </c>
      <c r="J91" s="37">
        <v>1</v>
      </c>
      <c r="K91" s="37">
        <v>2</v>
      </c>
      <c r="L91" s="61">
        <f t="shared" si="1"/>
        <v>1.1499999999999999</v>
      </c>
      <c r="M91" s="32" t="s">
        <v>35</v>
      </c>
      <c r="N91" s="32" t="s">
        <v>36</v>
      </c>
      <c r="O91" s="32" t="s">
        <v>37</v>
      </c>
      <c r="P91" s="40" t="s">
        <v>38</v>
      </c>
      <c r="Q91" s="32" t="s">
        <v>99</v>
      </c>
      <c r="R91" s="60" t="s">
        <v>121</v>
      </c>
      <c r="S91" s="32" t="s">
        <v>42</v>
      </c>
      <c r="T91" s="32" t="s">
        <v>42</v>
      </c>
      <c r="V91" s="77"/>
      <c r="X91" s="99" t="s">
        <v>44</v>
      </c>
      <c r="Y91" s="104"/>
      <c r="Z91" s="104"/>
      <c r="AA91" s="104"/>
      <c r="AB91" s="104"/>
      <c r="AC91" s="104"/>
      <c r="AD91" s="104"/>
      <c r="AE91" s="104"/>
      <c r="AF91" s="104"/>
      <c r="AG91" s="104"/>
      <c r="AH91" s="104"/>
      <c r="AI91" s="104"/>
      <c r="AJ91" s="104"/>
      <c r="AK91" s="104"/>
      <c r="AL91" s="104"/>
      <c r="AM91" s="104"/>
      <c r="AN91" s="104"/>
      <c r="AO91" s="104"/>
      <c r="AP91" s="104"/>
    </row>
    <row r="92" spans="2:60" ht="33" hidden="1" x14ac:dyDescent="0.35">
      <c r="B92" s="22" t="s">
        <v>127</v>
      </c>
      <c r="C92" s="69" t="s">
        <v>215</v>
      </c>
      <c r="D92" s="37">
        <v>1</v>
      </c>
      <c r="E92" s="37">
        <v>1</v>
      </c>
      <c r="F92" s="37">
        <v>1</v>
      </c>
      <c r="G92" s="37"/>
      <c r="H92" s="40">
        <v>2</v>
      </c>
      <c r="I92" s="37">
        <v>1</v>
      </c>
      <c r="J92" s="37">
        <v>1</v>
      </c>
      <c r="K92" s="37">
        <v>2</v>
      </c>
      <c r="L92" s="61">
        <f t="shared" si="1"/>
        <v>1.1499999999999999</v>
      </c>
      <c r="M92" s="32" t="s">
        <v>57</v>
      </c>
      <c r="N92" s="32" t="s">
        <v>80</v>
      </c>
      <c r="O92" s="32" t="s">
        <v>62</v>
      </c>
      <c r="P92" s="40" t="s">
        <v>38</v>
      </c>
      <c r="Q92" s="32" t="s">
        <v>99</v>
      </c>
      <c r="R92" s="32"/>
      <c r="S92" s="32" t="s">
        <v>216</v>
      </c>
      <c r="T92" s="32" t="s">
        <v>42</v>
      </c>
      <c r="V92" s="77"/>
      <c r="X92" s="99" t="s">
        <v>44</v>
      </c>
      <c r="Y92" s="104"/>
      <c r="Z92" s="104"/>
      <c r="AA92" s="104"/>
      <c r="AB92" s="104"/>
      <c r="AC92" s="104"/>
      <c r="AD92" s="104"/>
      <c r="AE92" s="104"/>
      <c r="AF92" s="104"/>
      <c r="AG92" s="104"/>
      <c r="AH92" s="104"/>
      <c r="AI92" s="104"/>
      <c r="AJ92" s="104"/>
      <c r="AK92" s="104"/>
      <c r="AL92" s="104"/>
      <c r="AM92" s="104"/>
      <c r="AN92" s="104"/>
      <c r="AO92" s="104"/>
      <c r="AP92" s="104"/>
    </row>
    <row r="93" spans="2:60" ht="33" hidden="1" x14ac:dyDescent="0.35">
      <c r="B93" s="22" t="s">
        <v>73</v>
      </c>
      <c r="C93" s="69" t="s">
        <v>217</v>
      </c>
      <c r="D93" s="39">
        <v>1</v>
      </c>
      <c r="E93" s="39">
        <v>1</v>
      </c>
      <c r="F93" s="39">
        <v>1</v>
      </c>
      <c r="G93" s="39"/>
      <c r="H93" s="42">
        <v>2</v>
      </c>
      <c r="I93" s="39">
        <v>1</v>
      </c>
      <c r="J93" s="37">
        <v>1</v>
      </c>
      <c r="K93" s="41">
        <v>2</v>
      </c>
      <c r="L93" s="61">
        <f t="shared" si="1"/>
        <v>1.1499999999999999</v>
      </c>
      <c r="M93" s="32" t="s">
        <v>47</v>
      </c>
      <c r="N93" s="37" t="s">
        <v>38</v>
      </c>
      <c r="O93" s="37" t="s">
        <v>38</v>
      </c>
      <c r="P93" s="32" t="s">
        <v>175</v>
      </c>
      <c r="Q93" s="32" t="s">
        <v>93</v>
      </c>
      <c r="R93" s="60" t="s">
        <v>121</v>
      </c>
      <c r="S93" s="32" t="s">
        <v>42</v>
      </c>
      <c r="T93" s="32" t="s">
        <v>42</v>
      </c>
      <c r="V93" s="77"/>
      <c r="X93" s="99" t="s">
        <v>44</v>
      </c>
      <c r="Y93" s="104"/>
      <c r="Z93" s="104"/>
      <c r="AA93" s="104"/>
      <c r="AB93" s="104"/>
      <c r="AC93" s="104"/>
      <c r="AD93" s="104"/>
      <c r="AE93" s="104"/>
      <c r="AF93" s="104"/>
      <c r="AG93" s="104"/>
      <c r="AH93" s="104"/>
      <c r="AI93" s="104"/>
      <c r="AJ93" s="104"/>
      <c r="AK93" s="104"/>
      <c r="AL93" s="104"/>
      <c r="AM93" s="104"/>
      <c r="AN93" s="104"/>
      <c r="AO93" s="104"/>
      <c r="AP93" s="104"/>
    </row>
    <row r="94" spans="2:60" ht="72" customHeight="1" x14ac:dyDescent="0.35">
      <c r="B94" s="22" t="s">
        <v>82</v>
      </c>
      <c r="C94" s="69" t="s">
        <v>218</v>
      </c>
      <c r="D94" s="37">
        <v>1</v>
      </c>
      <c r="E94" s="39">
        <v>1</v>
      </c>
      <c r="F94" s="37">
        <v>1</v>
      </c>
      <c r="G94" s="37"/>
      <c r="H94" s="40">
        <v>2</v>
      </c>
      <c r="I94" s="37">
        <v>1</v>
      </c>
      <c r="J94" s="37">
        <v>1</v>
      </c>
      <c r="K94" s="37">
        <v>2</v>
      </c>
      <c r="L94" s="61">
        <f t="shared" si="1"/>
        <v>1.1499999999999999</v>
      </c>
      <c r="M94" s="32" t="s">
        <v>57</v>
      </c>
      <c r="N94" s="32" t="s">
        <v>36</v>
      </c>
      <c r="O94" s="32" t="s">
        <v>54</v>
      </c>
      <c r="P94" s="32" t="s">
        <v>219</v>
      </c>
      <c r="Q94" s="32" t="s">
        <v>84</v>
      </c>
      <c r="R94" s="32"/>
      <c r="S94" s="32" t="s">
        <v>42</v>
      </c>
      <c r="T94" s="32" t="s">
        <v>42</v>
      </c>
      <c r="V94" s="77"/>
      <c r="X94" s="99" t="s">
        <v>44</v>
      </c>
      <c r="Y94" s="104"/>
      <c r="Z94" s="104"/>
      <c r="AA94" s="104"/>
      <c r="AB94" s="104"/>
      <c r="AC94" s="104"/>
      <c r="AD94" s="104"/>
      <c r="AE94" s="104"/>
      <c r="AF94" s="104"/>
      <c r="AG94" s="104"/>
      <c r="AH94" s="104"/>
      <c r="AI94" s="104"/>
      <c r="AJ94" s="104"/>
      <c r="AK94" s="104"/>
      <c r="AL94" s="104"/>
      <c r="AM94" s="104"/>
      <c r="AN94" s="104"/>
      <c r="AO94" s="104"/>
      <c r="AP94" s="104"/>
    </row>
    <row r="95" spans="2:60" ht="66" x14ac:dyDescent="0.35">
      <c r="B95" s="22" t="s">
        <v>82</v>
      </c>
      <c r="C95" s="69" t="s">
        <v>220</v>
      </c>
      <c r="D95" s="37">
        <v>1</v>
      </c>
      <c r="E95" s="39">
        <v>1</v>
      </c>
      <c r="F95" s="37">
        <v>1</v>
      </c>
      <c r="G95" s="37"/>
      <c r="H95" s="40">
        <v>2</v>
      </c>
      <c r="I95" s="37">
        <v>1</v>
      </c>
      <c r="J95" s="37">
        <v>1</v>
      </c>
      <c r="K95" s="37">
        <v>2</v>
      </c>
      <c r="L95" s="61">
        <f t="shared" si="1"/>
        <v>1.1499999999999999</v>
      </c>
      <c r="M95" s="32" t="s">
        <v>57</v>
      </c>
      <c r="N95" s="32" t="s">
        <v>36</v>
      </c>
      <c r="O95" s="32" t="s">
        <v>54</v>
      </c>
      <c r="P95" s="40" t="s">
        <v>38</v>
      </c>
      <c r="Q95" s="32" t="s">
        <v>39</v>
      </c>
      <c r="R95" s="32" t="s">
        <v>121</v>
      </c>
      <c r="S95" s="32" t="s">
        <v>221</v>
      </c>
      <c r="T95" s="32" t="s">
        <v>42</v>
      </c>
      <c r="V95" s="77"/>
      <c r="X95" s="99" t="s">
        <v>44</v>
      </c>
      <c r="Y95" s="104"/>
      <c r="Z95" s="104"/>
      <c r="AA95" s="104"/>
      <c r="AB95" s="104"/>
      <c r="AC95" s="104"/>
      <c r="AD95" s="104"/>
      <c r="AE95" s="104"/>
      <c r="AF95" s="104"/>
      <c r="AG95" s="104"/>
      <c r="AH95" s="104"/>
      <c r="AI95" s="104"/>
      <c r="AJ95" s="104"/>
      <c r="AK95" s="104"/>
      <c r="AL95" s="104"/>
      <c r="AM95" s="104"/>
      <c r="AN95" s="104"/>
      <c r="AO95" s="104"/>
      <c r="AP95" s="104"/>
    </row>
    <row r="96" spans="2:60" ht="33" hidden="1" x14ac:dyDescent="0.35">
      <c r="B96" s="22" t="s">
        <v>73</v>
      </c>
      <c r="C96" s="69" t="s">
        <v>222</v>
      </c>
      <c r="D96" s="37">
        <v>1</v>
      </c>
      <c r="E96" s="39">
        <v>1</v>
      </c>
      <c r="F96" s="37">
        <v>1</v>
      </c>
      <c r="G96" s="37"/>
      <c r="H96" s="40">
        <v>2</v>
      </c>
      <c r="I96" s="37">
        <v>1</v>
      </c>
      <c r="J96" s="37">
        <v>1</v>
      </c>
      <c r="K96" s="37">
        <v>2</v>
      </c>
      <c r="L96" s="61">
        <f t="shared" si="1"/>
        <v>1.1499999999999999</v>
      </c>
      <c r="M96" s="32" t="s">
        <v>57</v>
      </c>
      <c r="N96" s="32" t="s">
        <v>36</v>
      </c>
      <c r="O96" s="32" t="s">
        <v>54</v>
      </c>
      <c r="P96" s="40" t="s">
        <v>38</v>
      </c>
      <c r="Q96" s="32" t="s">
        <v>93</v>
      </c>
      <c r="R96" s="32" t="s">
        <v>159</v>
      </c>
      <c r="S96" s="32" t="s">
        <v>223</v>
      </c>
      <c r="T96" s="32" t="s">
        <v>42</v>
      </c>
      <c r="V96" s="77"/>
      <c r="X96" s="99" t="s">
        <v>44</v>
      </c>
      <c r="Y96" s="104"/>
      <c r="Z96" s="104"/>
      <c r="AA96" s="104"/>
      <c r="AB96" s="104"/>
      <c r="AC96" s="104"/>
      <c r="AD96" s="104"/>
      <c r="AE96" s="104"/>
      <c r="AF96" s="104"/>
      <c r="AG96" s="104"/>
      <c r="AH96" s="104"/>
      <c r="AI96" s="104"/>
      <c r="AJ96" s="104"/>
      <c r="AK96" s="104"/>
      <c r="AL96" s="104"/>
      <c r="AM96" s="104"/>
      <c r="AN96" s="104"/>
      <c r="AO96" s="104"/>
      <c r="AP96" s="104"/>
    </row>
    <row r="97" spans="2:42" ht="33" hidden="1" x14ac:dyDescent="0.35">
      <c r="B97" s="22" t="s">
        <v>64</v>
      </c>
      <c r="C97" s="69" t="s">
        <v>224</v>
      </c>
      <c r="D97" s="37">
        <v>1</v>
      </c>
      <c r="E97" s="39">
        <v>1</v>
      </c>
      <c r="F97" s="37">
        <v>1</v>
      </c>
      <c r="G97" s="37"/>
      <c r="H97" s="40">
        <v>2</v>
      </c>
      <c r="I97" s="37">
        <v>1</v>
      </c>
      <c r="J97" s="37">
        <v>1</v>
      </c>
      <c r="K97" s="37">
        <v>2</v>
      </c>
      <c r="L97" s="61">
        <f t="shared" si="1"/>
        <v>1.1499999999999999</v>
      </c>
      <c r="M97" s="32" t="s">
        <v>35</v>
      </c>
      <c r="N97" s="37" t="s">
        <v>38</v>
      </c>
      <c r="O97" s="32" t="s">
        <v>54</v>
      </c>
      <c r="P97" s="32" t="s">
        <v>225</v>
      </c>
      <c r="Q97" s="32" t="s">
        <v>84</v>
      </c>
      <c r="R97" s="32" t="s">
        <v>171</v>
      </c>
      <c r="S97" s="32" t="s">
        <v>42</v>
      </c>
      <c r="T97" s="32" t="s">
        <v>42</v>
      </c>
      <c r="V97" s="77"/>
      <c r="X97" s="99" t="s">
        <v>44</v>
      </c>
      <c r="Y97" s="104"/>
      <c r="Z97" s="104"/>
      <c r="AA97" s="104"/>
      <c r="AB97" s="104"/>
      <c r="AC97" s="104"/>
      <c r="AD97" s="104"/>
      <c r="AE97" s="104"/>
      <c r="AF97" s="104"/>
      <c r="AG97" s="104"/>
      <c r="AH97" s="104"/>
      <c r="AI97" s="104"/>
      <c r="AJ97" s="104"/>
      <c r="AK97" s="104"/>
      <c r="AL97" s="104"/>
      <c r="AM97" s="104"/>
      <c r="AN97" s="104"/>
      <c r="AO97" s="104"/>
      <c r="AP97" s="104"/>
    </row>
    <row r="98" spans="2:42" ht="51" hidden="1" customHeight="1" x14ac:dyDescent="0.35">
      <c r="B98" s="22" t="s">
        <v>127</v>
      </c>
      <c r="C98" s="69" t="s">
        <v>226</v>
      </c>
      <c r="D98" s="37">
        <v>1</v>
      </c>
      <c r="E98" s="37">
        <v>1</v>
      </c>
      <c r="F98" s="37">
        <v>1</v>
      </c>
      <c r="G98" s="37">
        <v>1</v>
      </c>
      <c r="H98" s="40">
        <v>1</v>
      </c>
      <c r="I98" s="37">
        <v>1</v>
      </c>
      <c r="J98" s="37">
        <v>1</v>
      </c>
      <c r="K98" s="37">
        <v>2</v>
      </c>
      <c r="L98" s="61">
        <f t="shared" si="1"/>
        <v>1.1499999999999999</v>
      </c>
      <c r="M98" s="32" t="s">
        <v>57</v>
      </c>
      <c r="N98" s="32" t="s">
        <v>98</v>
      </c>
      <c r="O98" s="32" t="s">
        <v>54</v>
      </c>
      <c r="P98" s="32" t="s">
        <v>227</v>
      </c>
      <c r="Q98" s="32" t="s">
        <v>84</v>
      </c>
      <c r="R98" s="32" t="s">
        <v>149</v>
      </c>
      <c r="S98" s="32" t="s">
        <v>228</v>
      </c>
      <c r="T98" s="32" t="s">
        <v>42</v>
      </c>
      <c r="V98" s="77"/>
      <c r="X98" s="99" t="s">
        <v>44</v>
      </c>
      <c r="Y98" s="104"/>
      <c r="Z98" s="104"/>
      <c r="AA98" s="104"/>
      <c r="AB98" s="104"/>
      <c r="AC98" s="104"/>
      <c r="AD98" s="104"/>
      <c r="AE98" s="104"/>
      <c r="AF98" s="104"/>
      <c r="AG98" s="104"/>
      <c r="AH98" s="104"/>
      <c r="AI98" s="104"/>
      <c r="AJ98" s="104"/>
      <c r="AK98" s="104"/>
      <c r="AL98" s="104"/>
      <c r="AM98" s="104"/>
      <c r="AN98" s="104"/>
      <c r="AO98" s="104"/>
      <c r="AP98" s="104"/>
    </row>
    <row r="99" spans="2:42" ht="33" hidden="1" x14ac:dyDescent="0.35">
      <c r="B99" s="22" t="s">
        <v>64</v>
      </c>
      <c r="C99" s="69" t="s">
        <v>229</v>
      </c>
      <c r="D99" s="39">
        <v>1</v>
      </c>
      <c r="E99" s="39">
        <v>1</v>
      </c>
      <c r="F99" s="39">
        <v>1</v>
      </c>
      <c r="G99" s="39">
        <v>1</v>
      </c>
      <c r="H99" s="42">
        <v>1</v>
      </c>
      <c r="I99" s="39">
        <v>1</v>
      </c>
      <c r="J99" s="37">
        <v>1</v>
      </c>
      <c r="K99" s="41">
        <v>2</v>
      </c>
      <c r="L99" s="61">
        <f t="shared" si="1"/>
        <v>1.1499999999999999</v>
      </c>
      <c r="M99" s="32" t="s">
        <v>57</v>
      </c>
      <c r="N99" s="32" t="s">
        <v>36</v>
      </c>
      <c r="O99" s="32" t="s">
        <v>54</v>
      </c>
      <c r="P99" s="40" t="s">
        <v>38</v>
      </c>
      <c r="Q99" s="32" t="s">
        <v>84</v>
      </c>
      <c r="R99" s="32" t="s">
        <v>121</v>
      </c>
      <c r="S99" s="32" t="s">
        <v>42</v>
      </c>
      <c r="T99" s="32" t="s">
        <v>42</v>
      </c>
      <c r="V99" s="77"/>
      <c r="X99" s="99" t="s">
        <v>44</v>
      </c>
      <c r="Y99" s="104"/>
      <c r="Z99" s="104"/>
      <c r="AA99" s="104"/>
      <c r="AB99" s="104"/>
      <c r="AC99" s="104"/>
      <c r="AD99" s="104"/>
      <c r="AE99" s="104"/>
      <c r="AF99" s="104"/>
      <c r="AG99" s="104"/>
      <c r="AH99" s="104"/>
      <c r="AI99" s="104"/>
      <c r="AJ99" s="104"/>
      <c r="AK99" s="104"/>
      <c r="AL99" s="104"/>
      <c r="AM99" s="104"/>
      <c r="AN99" s="104"/>
      <c r="AO99" s="104"/>
      <c r="AP99" s="104"/>
    </row>
    <row r="100" spans="2:42" ht="47.65" hidden="1" customHeight="1" x14ac:dyDescent="0.35">
      <c r="B100" s="22" t="s">
        <v>73</v>
      </c>
      <c r="C100" s="69" t="s">
        <v>230</v>
      </c>
      <c r="D100" s="37">
        <v>1</v>
      </c>
      <c r="E100" s="37"/>
      <c r="F100" s="37">
        <v>1</v>
      </c>
      <c r="G100" s="37"/>
      <c r="H100" s="40">
        <v>2</v>
      </c>
      <c r="I100" s="37"/>
      <c r="J100" s="37">
        <v>3</v>
      </c>
      <c r="K100" s="37">
        <v>2</v>
      </c>
      <c r="L100" s="61">
        <f t="shared" si="1"/>
        <v>1.1400000000000001</v>
      </c>
      <c r="M100" s="32" t="s">
        <v>47</v>
      </c>
      <c r="N100" s="37" t="s">
        <v>38</v>
      </c>
      <c r="O100" s="37" t="s">
        <v>38</v>
      </c>
      <c r="P100" s="40" t="s">
        <v>38</v>
      </c>
      <c r="Q100" s="32" t="s">
        <v>93</v>
      </c>
      <c r="R100" s="32"/>
      <c r="S100" s="32" t="s">
        <v>42</v>
      </c>
      <c r="T100" s="32" t="s">
        <v>42</v>
      </c>
      <c r="V100" s="77"/>
      <c r="X100" s="99" t="s">
        <v>44</v>
      </c>
      <c r="Y100" s="104"/>
      <c r="Z100" s="104"/>
      <c r="AA100" s="104"/>
      <c r="AB100" s="104"/>
      <c r="AC100" s="104"/>
      <c r="AD100" s="104"/>
      <c r="AE100" s="104"/>
      <c r="AF100" s="104"/>
      <c r="AG100" s="104"/>
      <c r="AH100" s="104"/>
      <c r="AI100" s="104"/>
      <c r="AJ100" s="104"/>
      <c r="AK100" s="104"/>
      <c r="AL100" s="104"/>
      <c r="AM100" s="104"/>
      <c r="AN100" s="104"/>
      <c r="AO100" s="104"/>
      <c r="AP100" s="104"/>
    </row>
    <row r="101" spans="2:42" ht="49.5" hidden="1" x14ac:dyDescent="0.35">
      <c r="B101" s="22" t="s">
        <v>169</v>
      </c>
      <c r="C101" s="69" t="s">
        <v>231</v>
      </c>
      <c r="D101" s="41"/>
      <c r="E101" s="41"/>
      <c r="F101" s="41">
        <v>1</v>
      </c>
      <c r="G101" s="41">
        <v>1</v>
      </c>
      <c r="H101" s="41">
        <v>3</v>
      </c>
      <c r="I101" s="41">
        <v>1</v>
      </c>
      <c r="J101" s="37">
        <v>2</v>
      </c>
      <c r="K101" s="41">
        <v>2</v>
      </c>
      <c r="L101" s="61">
        <f t="shared" si="1"/>
        <v>1.1200000000000001</v>
      </c>
      <c r="M101" s="32" t="s">
        <v>57</v>
      </c>
      <c r="N101" s="32" t="s">
        <v>80</v>
      </c>
      <c r="O101" s="32" t="s">
        <v>37</v>
      </c>
      <c r="P101" s="32" t="s">
        <v>81</v>
      </c>
      <c r="Q101" s="32" t="s">
        <v>39</v>
      </c>
      <c r="R101" s="32" t="s">
        <v>103</v>
      </c>
      <c r="S101" s="32" t="s">
        <v>42</v>
      </c>
      <c r="T101" s="32" t="s">
        <v>42</v>
      </c>
      <c r="V101" s="77"/>
      <c r="X101" s="99" t="s">
        <v>44</v>
      </c>
      <c r="Y101" s="104"/>
      <c r="Z101" s="104"/>
      <c r="AA101" s="104"/>
      <c r="AB101" s="104"/>
      <c r="AC101" s="104"/>
      <c r="AD101" s="104"/>
      <c r="AE101" s="104"/>
      <c r="AF101" s="104"/>
      <c r="AG101" s="104"/>
      <c r="AH101" s="104"/>
      <c r="AI101" s="104"/>
      <c r="AJ101" s="104"/>
      <c r="AK101" s="104"/>
      <c r="AL101" s="104"/>
      <c r="AM101" s="104"/>
      <c r="AN101" s="104"/>
      <c r="AO101" s="104"/>
      <c r="AP101" s="104"/>
    </row>
    <row r="102" spans="2:42" ht="49.5" hidden="1" x14ac:dyDescent="0.35">
      <c r="B102" s="22" t="s">
        <v>73</v>
      </c>
      <c r="C102" s="69" t="s">
        <v>232</v>
      </c>
      <c r="D102" s="37">
        <v>1</v>
      </c>
      <c r="E102" s="37"/>
      <c r="F102" s="37">
        <v>1</v>
      </c>
      <c r="G102" s="37"/>
      <c r="H102" s="40">
        <v>2</v>
      </c>
      <c r="I102" s="37">
        <v>1</v>
      </c>
      <c r="J102" s="37">
        <v>2</v>
      </c>
      <c r="K102" s="41">
        <v>2</v>
      </c>
      <c r="L102" s="61">
        <f t="shared" si="1"/>
        <v>1.1200000000000001</v>
      </c>
      <c r="M102" s="32" t="s">
        <v>35</v>
      </c>
      <c r="N102" s="32" t="s">
        <v>129</v>
      </c>
      <c r="O102" s="32" t="s">
        <v>62</v>
      </c>
      <c r="P102" s="32" t="s">
        <v>154</v>
      </c>
      <c r="Q102" s="32" t="s">
        <v>93</v>
      </c>
      <c r="R102" s="32" t="s">
        <v>149</v>
      </c>
      <c r="S102" s="32" t="s">
        <v>42</v>
      </c>
      <c r="T102" s="32" t="s">
        <v>42</v>
      </c>
      <c r="V102" s="77"/>
      <c r="X102" s="99" t="s">
        <v>44</v>
      </c>
      <c r="Y102" s="104"/>
      <c r="Z102" s="104"/>
      <c r="AA102" s="104"/>
      <c r="AB102" s="104"/>
      <c r="AC102" s="104"/>
      <c r="AD102" s="104"/>
      <c r="AE102" s="104"/>
      <c r="AF102" s="104"/>
      <c r="AG102" s="104"/>
      <c r="AH102" s="104"/>
      <c r="AI102" s="104"/>
      <c r="AJ102" s="104"/>
      <c r="AK102" s="104"/>
      <c r="AL102" s="104"/>
      <c r="AM102" s="104"/>
      <c r="AN102" s="104"/>
      <c r="AO102" s="104"/>
      <c r="AP102" s="104"/>
    </row>
    <row r="103" spans="2:42" ht="49.5" hidden="1" x14ac:dyDescent="0.35">
      <c r="B103" s="22" t="s">
        <v>169</v>
      </c>
      <c r="C103" s="69" t="s">
        <v>233</v>
      </c>
      <c r="D103" s="41">
        <v>1</v>
      </c>
      <c r="E103" s="41"/>
      <c r="F103" s="41">
        <v>1</v>
      </c>
      <c r="G103" s="41">
        <v>1</v>
      </c>
      <c r="H103" s="41">
        <v>2</v>
      </c>
      <c r="I103" s="41">
        <v>1</v>
      </c>
      <c r="J103" s="37">
        <v>1</v>
      </c>
      <c r="K103" s="41">
        <v>2</v>
      </c>
      <c r="L103" s="61">
        <f t="shared" si="1"/>
        <v>1.1200000000000001</v>
      </c>
      <c r="M103" s="32" t="s">
        <v>57</v>
      </c>
      <c r="N103" s="32" t="s">
        <v>129</v>
      </c>
      <c r="O103" s="32" t="s">
        <v>54</v>
      </c>
      <c r="P103" s="32" t="s">
        <v>234</v>
      </c>
      <c r="Q103" s="32" t="s">
        <v>84</v>
      </c>
      <c r="R103" s="60" t="s">
        <v>121</v>
      </c>
      <c r="S103" s="32" t="s">
        <v>42</v>
      </c>
      <c r="T103" s="32" t="s">
        <v>42</v>
      </c>
      <c r="V103" s="77"/>
      <c r="X103" s="99" t="s">
        <v>44</v>
      </c>
      <c r="Y103" s="104"/>
      <c r="Z103" s="104"/>
      <c r="AA103" s="104"/>
      <c r="AB103" s="104"/>
      <c r="AC103" s="104"/>
      <c r="AD103" s="104"/>
      <c r="AE103" s="104"/>
      <c r="AF103" s="104"/>
      <c r="AG103" s="104"/>
      <c r="AH103" s="104"/>
      <c r="AI103" s="104"/>
      <c r="AJ103" s="104"/>
      <c r="AK103" s="104"/>
      <c r="AL103" s="104"/>
      <c r="AM103" s="104"/>
      <c r="AN103" s="104"/>
      <c r="AO103" s="104"/>
      <c r="AP103" s="104"/>
    </row>
    <row r="104" spans="2:42" ht="62.25" hidden="1" customHeight="1" x14ac:dyDescent="0.35">
      <c r="B104" s="22" t="s">
        <v>64</v>
      </c>
      <c r="C104" s="69" t="s">
        <v>235</v>
      </c>
      <c r="D104" s="39">
        <v>1</v>
      </c>
      <c r="E104" s="39"/>
      <c r="F104" s="39">
        <v>1</v>
      </c>
      <c r="G104" s="39">
        <v>1</v>
      </c>
      <c r="H104" s="42">
        <v>2</v>
      </c>
      <c r="I104" s="39">
        <v>1</v>
      </c>
      <c r="J104" s="37">
        <v>1</v>
      </c>
      <c r="K104" s="41">
        <v>2</v>
      </c>
      <c r="L104" s="61">
        <f t="shared" si="1"/>
        <v>1.1200000000000001</v>
      </c>
      <c r="M104" s="32" t="s">
        <v>57</v>
      </c>
      <c r="N104" s="32" t="s">
        <v>58</v>
      </c>
      <c r="O104" s="32" t="s">
        <v>54</v>
      </c>
      <c r="P104" s="32" t="s">
        <v>58</v>
      </c>
      <c r="Q104" s="32" t="s">
        <v>84</v>
      </c>
      <c r="R104" s="60" t="s">
        <v>49</v>
      </c>
      <c r="S104" s="32" t="s">
        <v>42</v>
      </c>
      <c r="T104" s="32" t="s">
        <v>236</v>
      </c>
      <c r="V104" s="77"/>
      <c r="X104" s="99" t="s">
        <v>44</v>
      </c>
      <c r="Y104" s="104"/>
      <c r="Z104" s="104"/>
      <c r="AA104" s="104"/>
      <c r="AB104" s="104"/>
      <c r="AC104" s="104"/>
      <c r="AD104" s="104"/>
      <c r="AE104" s="104"/>
      <c r="AF104" s="104"/>
      <c r="AG104" s="104"/>
      <c r="AH104" s="104"/>
      <c r="AI104" s="104"/>
      <c r="AJ104" s="104"/>
      <c r="AK104" s="104"/>
      <c r="AL104" s="104"/>
      <c r="AM104" s="104"/>
      <c r="AN104" s="104"/>
      <c r="AO104" s="104"/>
      <c r="AP104" s="104"/>
    </row>
    <row r="105" spans="2:42" ht="33" hidden="1" x14ac:dyDescent="0.35">
      <c r="B105" s="22" t="s">
        <v>64</v>
      </c>
      <c r="C105" s="69" t="s">
        <v>237</v>
      </c>
      <c r="D105" s="39"/>
      <c r="E105" s="39">
        <v>1</v>
      </c>
      <c r="F105" s="39">
        <v>1</v>
      </c>
      <c r="G105" s="39"/>
      <c r="H105" s="42">
        <v>3</v>
      </c>
      <c r="I105" s="39"/>
      <c r="J105" s="37">
        <v>1</v>
      </c>
      <c r="K105" s="41">
        <v>3</v>
      </c>
      <c r="L105" s="61">
        <f t="shared" si="1"/>
        <v>1.1200000000000001</v>
      </c>
      <c r="M105" s="32" t="s">
        <v>35</v>
      </c>
      <c r="N105" s="32" t="s">
        <v>36</v>
      </c>
      <c r="O105" s="32" t="s">
        <v>62</v>
      </c>
      <c r="P105" s="40" t="s">
        <v>38</v>
      </c>
      <c r="Q105" s="32" t="s">
        <v>90</v>
      </c>
      <c r="R105" s="32"/>
      <c r="S105" s="32" t="s">
        <v>42</v>
      </c>
      <c r="T105" s="32" t="s">
        <v>42</v>
      </c>
      <c r="V105" s="77"/>
      <c r="X105" s="99" t="s">
        <v>44</v>
      </c>
      <c r="Y105" s="104"/>
      <c r="Z105" s="104"/>
      <c r="AA105" s="104"/>
      <c r="AB105" s="104"/>
      <c r="AC105" s="104"/>
      <c r="AD105" s="104"/>
      <c r="AE105" s="104"/>
      <c r="AF105" s="104"/>
      <c r="AG105" s="104"/>
      <c r="AH105" s="104"/>
      <c r="AI105" s="104"/>
      <c r="AJ105" s="104"/>
      <c r="AK105" s="104"/>
      <c r="AL105" s="104"/>
      <c r="AM105" s="104"/>
      <c r="AN105" s="104"/>
      <c r="AO105" s="104"/>
      <c r="AP105" s="104"/>
    </row>
    <row r="106" spans="2:42" ht="69.400000000000006" hidden="1" customHeight="1" x14ac:dyDescent="0.35">
      <c r="B106" s="22" t="s">
        <v>33</v>
      </c>
      <c r="C106" s="69" t="s">
        <v>238</v>
      </c>
      <c r="D106" s="37">
        <v>1</v>
      </c>
      <c r="E106" s="37">
        <v>1</v>
      </c>
      <c r="F106" s="37"/>
      <c r="G106" s="37"/>
      <c r="H106" s="40">
        <v>2</v>
      </c>
      <c r="I106" s="37">
        <v>1</v>
      </c>
      <c r="J106" s="37">
        <v>2</v>
      </c>
      <c r="K106" s="37">
        <v>2</v>
      </c>
      <c r="L106" s="61">
        <f t="shared" si="1"/>
        <v>1.1100000000000001</v>
      </c>
      <c r="M106" s="32" t="s">
        <v>35</v>
      </c>
      <c r="N106" s="32" t="s">
        <v>129</v>
      </c>
      <c r="O106" s="32" t="s">
        <v>62</v>
      </c>
      <c r="P106" s="40" t="s">
        <v>38</v>
      </c>
      <c r="Q106" s="32" t="s">
        <v>84</v>
      </c>
      <c r="R106" s="32"/>
      <c r="S106" s="32" t="s">
        <v>239</v>
      </c>
      <c r="T106" s="32" t="s">
        <v>50</v>
      </c>
      <c r="V106" s="77"/>
      <c r="X106" s="99" t="s">
        <v>44</v>
      </c>
      <c r="Y106" s="104"/>
      <c r="Z106" s="104"/>
      <c r="AA106" s="104"/>
      <c r="AB106" s="104"/>
      <c r="AC106" s="104"/>
      <c r="AD106" s="104"/>
      <c r="AE106" s="104"/>
      <c r="AF106" s="104"/>
      <c r="AG106" s="104"/>
      <c r="AH106" s="104"/>
      <c r="AI106" s="104"/>
      <c r="AJ106" s="104"/>
      <c r="AK106" s="104"/>
      <c r="AL106" s="104"/>
      <c r="AM106" s="104"/>
      <c r="AN106" s="104"/>
      <c r="AO106" s="104"/>
      <c r="AP106" s="104"/>
    </row>
    <row r="107" spans="2:42" ht="49.5" hidden="1" x14ac:dyDescent="0.35">
      <c r="B107" s="22" t="s">
        <v>64</v>
      </c>
      <c r="C107" s="69" t="s">
        <v>240</v>
      </c>
      <c r="D107" s="39">
        <v>1</v>
      </c>
      <c r="E107" s="39">
        <v>1</v>
      </c>
      <c r="F107" s="39"/>
      <c r="G107" s="39">
        <v>1</v>
      </c>
      <c r="H107" s="42">
        <v>2</v>
      </c>
      <c r="I107" s="39">
        <v>1</v>
      </c>
      <c r="J107" s="37">
        <v>1</v>
      </c>
      <c r="K107" s="41">
        <v>2</v>
      </c>
      <c r="L107" s="61">
        <f t="shared" si="1"/>
        <v>1.1100000000000001</v>
      </c>
      <c r="M107" s="32" t="s">
        <v>57</v>
      </c>
      <c r="N107" s="32" t="s">
        <v>98</v>
      </c>
      <c r="O107" s="32" t="s">
        <v>54</v>
      </c>
      <c r="P107" s="40" t="s">
        <v>38</v>
      </c>
      <c r="Q107" s="32" t="s">
        <v>84</v>
      </c>
      <c r="R107" s="32"/>
      <c r="S107" s="32" t="s">
        <v>42</v>
      </c>
      <c r="T107" s="32" t="s">
        <v>111</v>
      </c>
      <c r="V107" s="77"/>
      <c r="X107" s="99" t="s">
        <v>44</v>
      </c>
      <c r="Y107" s="104"/>
      <c r="Z107" s="104"/>
      <c r="AA107" s="104"/>
      <c r="AB107" s="104"/>
      <c r="AC107" s="104"/>
      <c r="AD107" s="104"/>
      <c r="AE107" s="104"/>
      <c r="AF107" s="104"/>
      <c r="AG107" s="104"/>
      <c r="AH107" s="104"/>
      <c r="AI107" s="104"/>
      <c r="AJ107" s="104"/>
      <c r="AK107" s="104"/>
      <c r="AL107" s="104"/>
      <c r="AM107" s="104"/>
      <c r="AN107" s="104"/>
      <c r="AO107" s="104"/>
      <c r="AP107" s="104"/>
    </row>
    <row r="108" spans="2:42" ht="49.5" hidden="1" x14ac:dyDescent="0.35">
      <c r="B108" s="22" t="s">
        <v>64</v>
      </c>
      <c r="C108" s="69" t="s">
        <v>241</v>
      </c>
      <c r="D108" s="39">
        <v>1</v>
      </c>
      <c r="E108" s="39"/>
      <c r="F108" s="39"/>
      <c r="G108" s="39"/>
      <c r="H108" s="42">
        <v>3</v>
      </c>
      <c r="I108" s="39"/>
      <c r="J108" s="37">
        <v>3</v>
      </c>
      <c r="K108" s="41">
        <v>2</v>
      </c>
      <c r="L108" s="61">
        <f t="shared" si="1"/>
        <v>1.1000000000000001</v>
      </c>
      <c r="M108" s="32" t="s">
        <v>57</v>
      </c>
      <c r="N108" s="32" t="s">
        <v>36</v>
      </c>
      <c r="O108" s="32" t="s">
        <v>37</v>
      </c>
      <c r="P108" s="32" t="s">
        <v>63</v>
      </c>
      <c r="Q108" s="32" t="s">
        <v>84</v>
      </c>
      <c r="R108" s="32" t="s">
        <v>107</v>
      </c>
      <c r="S108" s="32" t="s">
        <v>42</v>
      </c>
      <c r="T108" s="32" t="s">
        <v>111</v>
      </c>
      <c r="V108" s="77"/>
      <c r="X108" s="99" t="s">
        <v>44</v>
      </c>
      <c r="Y108" s="104"/>
      <c r="Z108" s="104"/>
      <c r="AA108" s="104"/>
      <c r="AB108" s="104"/>
      <c r="AC108" s="104"/>
      <c r="AD108" s="104"/>
      <c r="AE108" s="104"/>
      <c r="AF108" s="104"/>
      <c r="AG108" s="104"/>
      <c r="AH108" s="104"/>
      <c r="AI108" s="104"/>
      <c r="AJ108" s="104"/>
      <c r="AK108" s="104"/>
      <c r="AL108" s="104"/>
      <c r="AM108" s="104"/>
      <c r="AN108" s="104"/>
      <c r="AO108" s="104"/>
      <c r="AP108" s="104"/>
    </row>
    <row r="109" spans="2:42" ht="33" hidden="1" x14ac:dyDescent="0.35">
      <c r="B109" s="22" t="s">
        <v>105</v>
      </c>
      <c r="C109" s="69" t="s">
        <v>242</v>
      </c>
      <c r="D109" s="37">
        <v>1</v>
      </c>
      <c r="E109" s="39">
        <v>1</v>
      </c>
      <c r="F109" s="37">
        <v>1</v>
      </c>
      <c r="G109" s="37"/>
      <c r="H109" s="40">
        <v>1</v>
      </c>
      <c r="I109" s="37">
        <v>1</v>
      </c>
      <c r="J109" s="37">
        <v>3</v>
      </c>
      <c r="K109" s="37">
        <v>1</v>
      </c>
      <c r="L109" s="61">
        <f t="shared" si="1"/>
        <v>1.1000000000000001</v>
      </c>
      <c r="M109" s="32" t="s">
        <v>35</v>
      </c>
      <c r="N109" s="32" t="s">
        <v>36</v>
      </c>
      <c r="O109" s="32" t="s">
        <v>62</v>
      </c>
      <c r="P109" s="40" t="s">
        <v>38</v>
      </c>
      <c r="Q109" s="32" t="s">
        <v>90</v>
      </c>
      <c r="R109" s="32" t="s">
        <v>121</v>
      </c>
      <c r="S109" s="32" t="s">
        <v>42</v>
      </c>
      <c r="T109" s="32" t="s">
        <v>42</v>
      </c>
      <c r="V109" s="77"/>
      <c r="X109" s="99" t="s">
        <v>44</v>
      </c>
      <c r="Y109" s="104"/>
      <c r="Z109" s="104"/>
      <c r="AA109" s="104"/>
      <c r="AB109" s="104"/>
      <c r="AC109" s="104"/>
      <c r="AD109" s="104"/>
      <c r="AE109" s="104"/>
      <c r="AF109" s="104"/>
      <c r="AG109" s="104"/>
      <c r="AH109" s="104"/>
      <c r="AI109" s="104"/>
      <c r="AJ109" s="104"/>
      <c r="AK109" s="104"/>
      <c r="AL109" s="104"/>
      <c r="AM109" s="104"/>
      <c r="AN109" s="104"/>
      <c r="AO109" s="104"/>
      <c r="AP109" s="104"/>
    </row>
    <row r="110" spans="2:42" ht="33" hidden="1" x14ac:dyDescent="0.35">
      <c r="B110" s="22" t="s">
        <v>64</v>
      </c>
      <c r="C110" s="69" t="s">
        <v>243</v>
      </c>
      <c r="D110" s="39">
        <v>1</v>
      </c>
      <c r="E110" s="39">
        <v>1</v>
      </c>
      <c r="F110" s="39">
        <v>1</v>
      </c>
      <c r="G110" s="39">
        <v>1</v>
      </c>
      <c r="H110" s="42">
        <v>2</v>
      </c>
      <c r="I110" s="39">
        <v>1</v>
      </c>
      <c r="J110" s="37">
        <v>1</v>
      </c>
      <c r="K110" s="41">
        <v>1</v>
      </c>
      <c r="L110" s="61">
        <f t="shared" si="1"/>
        <v>1.0999999999999999</v>
      </c>
      <c r="M110" s="32" t="s">
        <v>57</v>
      </c>
      <c r="N110" s="37" t="s">
        <v>38</v>
      </c>
      <c r="O110" s="37" t="s">
        <v>38</v>
      </c>
      <c r="P110" s="40" t="s">
        <v>38</v>
      </c>
      <c r="Q110" s="32" t="s">
        <v>84</v>
      </c>
      <c r="R110" s="32" t="s">
        <v>171</v>
      </c>
      <c r="S110" s="32" t="s">
        <v>42</v>
      </c>
      <c r="T110" s="32" t="s">
        <v>42</v>
      </c>
      <c r="V110" s="77"/>
      <c r="X110" s="99" t="s">
        <v>44</v>
      </c>
      <c r="Y110" s="104"/>
      <c r="Z110" s="104"/>
      <c r="AA110" s="104"/>
      <c r="AB110" s="104"/>
      <c r="AC110" s="104"/>
      <c r="AD110" s="104"/>
      <c r="AE110" s="104"/>
      <c r="AF110" s="104"/>
      <c r="AG110" s="104"/>
      <c r="AH110" s="104"/>
      <c r="AI110" s="104"/>
      <c r="AJ110" s="104"/>
      <c r="AK110" s="104"/>
      <c r="AL110" s="104"/>
      <c r="AM110" s="104"/>
      <c r="AN110" s="104"/>
      <c r="AO110" s="104"/>
      <c r="AP110" s="104"/>
    </row>
    <row r="111" spans="2:42" ht="49.5" hidden="1" x14ac:dyDescent="0.35">
      <c r="B111" s="22" t="s">
        <v>67</v>
      </c>
      <c r="C111" s="69" t="s">
        <v>244</v>
      </c>
      <c r="D111" s="37">
        <v>1</v>
      </c>
      <c r="E111" s="39">
        <v>1</v>
      </c>
      <c r="F111" s="37">
        <v>1</v>
      </c>
      <c r="G111" s="39">
        <v>1</v>
      </c>
      <c r="H111" s="37">
        <v>2</v>
      </c>
      <c r="I111" s="37">
        <v>1</v>
      </c>
      <c r="J111" s="37">
        <v>1</v>
      </c>
      <c r="K111" s="37">
        <v>1</v>
      </c>
      <c r="L111" s="61">
        <f t="shared" si="1"/>
        <v>1.0999999999999999</v>
      </c>
      <c r="M111" s="32" t="s">
        <v>57</v>
      </c>
      <c r="N111" s="32" t="s">
        <v>36</v>
      </c>
      <c r="O111" s="32" t="s">
        <v>54</v>
      </c>
      <c r="P111" s="32" t="s">
        <v>245</v>
      </c>
      <c r="Q111" s="32" t="s">
        <v>84</v>
      </c>
      <c r="R111" s="32" t="s">
        <v>69</v>
      </c>
      <c r="S111" s="32" t="s">
        <v>42</v>
      </c>
      <c r="T111" s="32" t="s">
        <v>42</v>
      </c>
      <c r="V111" s="77"/>
      <c r="X111" s="99" t="s">
        <v>44</v>
      </c>
      <c r="Y111" s="104"/>
      <c r="Z111" s="104"/>
      <c r="AA111" s="104"/>
      <c r="AB111" s="104"/>
      <c r="AC111" s="104"/>
      <c r="AD111" s="104"/>
      <c r="AE111" s="104"/>
      <c r="AF111" s="104"/>
      <c r="AG111" s="104"/>
      <c r="AH111" s="104"/>
      <c r="AI111" s="104"/>
      <c r="AJ111" s="104"/>
      <c r="AK111" s="104"/>
      <c r="AL111" s="104"/>
      <c r="AM111" s="104"/>
      <c r="AN111" s="104"/>
      <c r="AO111" s="104"/>
      <c r="AP111" s="104"/>
    </row>
    <row r="112" spans="2:42" ht="33" hidden="1" x14ac:dyDescent="0.35">
      <c r="B112" s="22" t="s">
        <v>100</v>
      </c>
      <c r="C112" s="69" t="s">
        <v>246</v>
      </c>
      <c r="D112" s="39">
        <v>1</v>
      </c>
      <c r="E112" s="39">
        <v>1</v>
      </c>
      <c r="F112" s="39">
        <v>1</v>
      </c>
      <c r="G112" s="39">
        <v>1</v>
      </c>
      <c r="H112" s="42">
        <v>1</v>
      </c>
      <c r="I112" s="39">
        <v>1</v>
      </c>
      <c r="J112" s="37">
        <v>2</v>
      </c>
      <c r="K112" s="41">
        <v>1</v>
      </c>
      <c r="L112" s="61">
        <f t="shared" si="1"/>
        <v>1.0999999999999999</v>
      </c>
      <c r="M112" s="32" t="s">
        <v>57</v>
      </c>
      <c r="N112" s="32" t="s">
        <v>36</v>
      </c>
      <c r="O112" s="32" t="s">
        <v>62</v>
      </c>
      <c r="P112" s="32" t="s">
        <v>110</v>
      </c>
      <c r="Q112" s="32" t="s">
        <v>39</v>
      </c>
      <c r="R112" s="32" t="s">
        <v>208</v>
      </c>
      <c r="S112" s="32" t="s">
        <v>42</v>
      </c>
      <c r="T112" s="32" t="s">
        <v>42</v>
      </c>
      <c r="V112" s="77"/>
      <c r="X112" s="99" t="s">
        <v>44</v>
      </c>
      <c r="Y112" s="104"/>
      <c r="Z112" s="104"/>
      <c r="AA112" s="104"/>
      <c r="AB112" s="104"/>
      <c r="AC112" s="104"/>
      <c r="AD112" s="104"/>
      <c r="AE112" s="104"/>
      <c r="AF112" s="104"/>
      <c r="AG112" s="104"/>
      <c r="AH112" s="104"/>
      <c r="AI112" s="104"/>
      <c r="AJ112" s="104"/>
      <c r="AK112" s="104"/>
      <c r="AL112" s="104"/>
      <c r="AM112" s="104"/>
      <c r="AN112" s="104"/>
      <c r="AO112" s="104"/>
      <c r="AP112" s="104"/>
    </row>
    <row r="113" spans="2:42" ht="33" hidden="1" x14ac:dyDescent="0.35">
      <c r="B113" s="22" t="s">
        <v>64</v>
      </c>
      <c r="C113" s="69" t="s">
        <v>247</v>
      </c>
      <c r="D113" s="39">
        <v>1</v>
      </c>
      <c r="E113" s="39">
        <v>1</v>
      </c>
      <c r="F113" s="39">
        <v>1</v>
      </c>
      <c r="G113" s="39">
        <v>1</v>
      </c>
      <c r="H113" s="42">
        <v>1</v>
      </c>
      <c r="I113" s="39">
        <v>1</v>
      </c>
      <c r="J113" s="37">
        <v>2</v>
      </c>
      <c r="K113" s="41">
        <v>1</v>
      </c>
      <c r="L113" s="61">
        <f t="shared" si="1"/>
        <v>1.0999999999999999</v>
      </c>
      <c r="M113" s="32" t="s">
        <v>57</v>
      </c>
      <c r="N113" s="32" t="s">
        <v>36</v>
      </c>
      <c r="O113" s="32" t="s">
        <v>54</v>
      </c>
      <c r="P113" s="40" t="s">
        <v>38</v>
      </c>
      <c r="Q113" s="32" t="s">
        <v>84</v>
      </c>
      <c r="R113" s="32" t="s">
        <v>107</v>
      </c>
      <c r="S113" s="32" t="s">
        <v>42</v>
      </c>
      <c r="T113" s="32" t="s">
        <v>42</v>
      </c>
      <c r="V113" s="77"/>
      <c r="X113" s="99" t="s">
        <v>44</v>
      </c>
      <c r="Y113" s="104"/>
      <c r="Z113" s="104"/>
      <c r="AA113" s="104"/>
      <c r="AB113" s="104"/>
      <c r="AC113" s="104"/>
      <c r="AD113" s="104"/>
      <c r="AE113" s="104"/>
      <c r="AF113" s="104"/>
      <c r="AG113" s="104"/>
      <c r="AH113" s="104"/>
      <c r="AI113" s="104"/>
      <c r="AJ113" s="104"/>
      <c r="AK113" s="104"/>
      <c r="AL113" s="104"/>
      <c r="AM113" s="104"/>
      <c r="AN113" s="104"/>
      <c r="AO113" s="104"/>
      <c r="AP113" s="104"/>
    </row>
    <row r="114" spans="2:42" ht="33" hidden="1" x14ac:dyDescent="0.35">
      <c r="B114" s="22" t="s">
        <v>169</v>
      </c>
      <c r="C114" s="69" t="s">
        <v>248</v>
      </c>
      <c r="D114" s="41"/>
      <c r="E114" s="41"/>
      <c r="F114" s="41">
        <v>1</v>
      </c>
      <c r="G114" s="41"/>
      <c r="H114" s="41">
        <v>3</v>
      </c>
      <c r="I114" s="41"/>
      <c r="J114" s="37">
        <v>2</v>
      </c>
      <c r="K114" s="41">
        <v>3</v>
      </c>
      <c r="L114" s="61">
        <f t="shared" si="1"/>
        <v>1.0900000000000001</v>
      </c>
      <c r="M114" s="32" t="s">
        <v>35</v>
      </c>
      <c r="N114" s="32" t="s">
        <v>98</v>
      </c>
      <c r="O114" s="32" t="s">
        <v>37</v>
      </c>
      <c r="P114" s="40" t="s">
        <v>38</v>
      </c>
      <c r="Q114" s="32" t="s">
        <v>99</v>
      </c>
      <c r="R114" s="32" t="s">
        <v>155</v>
      </c>
      <c r="S114" s="32" t="s">
        <v>42</v>
      </c>
      <c r="T114" s="32" t="s">
        <v>42</v>
      </c>
      <c r="V114" s="77"/>
      <c r="X114" s="99" t="s">
        <v>44</v>
      </c>
      <c r="Y114" s="104"/>
      <c r="Z114" s="104"/>
      <c r="AA114" s="104"/>
      <c r="AB114" s="104"/>
      <c r="AC114" s="104"/>
      <c r="AD114" s="104"/>
      <c r="AE114" s="104"/>
      <c r="AF114" s="104"/>
      <c r="AG114" s="104"/>
      <c r="AH114" s="104"/>
      <c r="AI114" s="104"/>
      <c r="AJ114" s="104"/>
      <c r="AK114" s="104"/>
      <c r="AL114" s="104"/>
      <c r="AM114" s="104"/>
      <c r="AN114" s="104"/>
      <c r="AO114" s="104"/>
      <c r="AP114" s="104"/>
    </row>
    <row r="115" spans="2:42" ht="49.5" hidden="1" x14ac:dyDescent="0.35">
      <c r="B115" s="22" t="s">
        <v>169</v>
      </c>
      <c r="C115" s="69" t="s">
        <v>249</v>
      </c>
      <c r="D115" s="41"/>
      <c r="E115" s="41"/>
      <c r="F115" s="41">
        <v>1</v>
      </c>
      <c r="G115" s="41"/>
      <c r="H115" s="41">
        <v>3</v>
      </c>
      <c r="I115" s="41"/>
      <c r="J115" s="37">
        <v>2</v>
      </c>
      <c r="K115" s="41">
        <v>3</v>
      </c>
      <c r="L115" s="61">
        <f t="shared" si="1"/>
        <v>1.0900000000000001</v>
      </c>
      <c r="M115" s="32" t="s">
        <v>35</v>
      </c>
      <c r="N115" s="32" t="s">
        <v>98</v>
      </c>
      <c r="O115" s="32" t="s">
        <v>37</v>
      </c>
      <c r="P115" s="40" t="s">
        <v>38</v>
      </c>
      <c r="Q115" s="32" t="s">
        <v>48</v>
      </c>
      <c r="R115" s="32" t="s">
        <v>107</v>
      </c>
      <c r="S115" s="32" t="s">
        <v>42</v>
      </c>
      <c r="T115" s="32" t="s">
        <v>42</v>
      </c>
      <c r="V115" s="77"/>
      <c r="X115" s="99" t="s">
        <v>44</v>
      </c>
      <c r="Y115" s="104"/>
      <c r="Z115" s="104"/>
      <c r="AA115" s="104"/>
      <c r="AB115" s="104"/>
      <c r="AC115" s="104"/>
      <c r="AD115" s="104"/>
      <c r="AE115" s="104"/>
      <c r="AF115" s="104"/>
      <c r="AG115" s="104"/>
      <c r="AH115" s="104"/>
      <c r="AI115" s="104"/>
      <c r="AJ115" s="104"/>
      <c r="AK115" s="104"/>
      <c r="AL115" s="104"/>
      <c r="AM115" s="104"/>
      <c r="AN115" s="104"/>
      <c r="AO115" s="104"/>
      <c r="AP115" s="104"/>
    </row>
    <row r="116" spans="2:42" ht="78.400000000000006" hidden="1" customHeight="1" x14ac:dyDescent="0.35">
      <c r="B116" s="22" t="s">
        <v>78</v>
      </c>
      <c r="C116" s="69" t="s">
        <v>250</v>
      </c>
      <c r="D116" s="39">
        <v>1</v>
      </c>
      <c r="E116" s="39"/>
      <c r="F116" s="39">
        <v>1</v>
      </c>
      <c r="G116" s="39"/>
      <c r="H116" s="42">
        <v>2</v>
      </c>
      <c r="I116" s="39"/>
      <c r="J116" s="37">
        <v>1</v>
      </c>
      <c r="K116" s="39">
        <v>3</v>
      </c>
      <c r="L116" s="61">
        <f t="shared" si="1"/>
        <v>1.0899999999999999</v>
      </c>
      <c r="M116" s="32" t="s">
        <v>57</v>
      </c>
      <c r="N116" s="32" t="s">
        <v>36</v>
      </c>
      <c r="O116" s="32" t="s">
        <v>62</v>
      </c>
      <c r="P116" s="32" t="s">
        <v>251</v>
      </c>
      <c r="Q116" s="32" t="s">
        <v>99</v>
      </c>
      <c r="R116" s="32"/>
      <c r="S116" s="32" t="s">
        <v>42</v>
      </c>
      <c r="T116" s="32" t="s">
        <v>252</v>
      </c>
      <c r="V116" s="77"/>
      <c r="X116" s="99" t="s">
        <v>44</v>
      </c>
      <c r="Y116" s="104"/>
      <c r="Z116" s="104"/>
      <c r="AA116" s="104"/>
      <c r="AB116" s="104"/>
      <c r="AC116" s="104"/>
      <c r="AD116" s="104"/>
      <c r="AE116" s="104"/>
      <c r="AF116" s="104"/>
      <c r="AG116" s="104"/>
      <c r="AH116" s="104"/>
      <c r="AI116" s="104"/>
      <c r="AJ116" s="104"/>
      <c r="AK116" s="104"/>
      <c r="AL116" s="104"/>
      <c r="AM116" s="104"/>
      <c r="AN116" s="104"/>
      <c r="AO116" s="104"/>
      <c r="AP116" s="104"/>
    </row>
    <row r="117" spans="2:42" ht="78.400000000000006" hidden="1" customHeight="1" x14ac:dyDescent="0.35">
      <c r="B117" s="22" t="s">
        <v>88</v>
      </c>
      <c r="C117" s="69" t="s">
        <v>253</v>
      </c>
      <c r="D117" s="39">
        <v>1</v>
      </c>
      <c r="E117" s="39"/>
      <c r="F117" s="39">
        <v>1</v>
      </c>
      <c r="G117" s="39"/>
      <c r="H117" s="42">
        <v>2</v>
      </c>
      <c r="I117" s="39"/>
      <c r="J117" s="37">
        <v>1</v>
      </c>
      <c r="K117" s="39">
        <v>3</v>
      </c>
      <c r="L117" s="61">
        <f t="shared" si="1"/>
        <v>1.0899999999999999</v>
      </c>
      <c r="M117" s="32" t="s">
        <v>35</v>
      </c>
      <c r="N117" s="32" t="s">
        <v>129</v>
      </c>
      <c r="O117" s="32" t="s">
        <v>37</v>
      </c>
      <c r="P117" s="40" t="s">
        <v>38</v>
      </c>
      <c r="Q117" s="32" t="s">
        <v>99</v>
      </c>
      <c r="R117" s="32" t="s">
        <v>254</v>
      </c>
      <c r="S117" s="32" t="s">
        <v>42</v>
      </c>
      <c r="T117" s="32" t="s">
        <v>255</v>
      </c>
      <c r="V117" s="77"/>
      <c r="X117" s="99" t="s">
        <v>44</v>
      </c>
      <c r="Y117" s="104"/>
      <c r="Z117" s="104"/>
      <c r="AA117" s="104"/>
      <c r="AB117" s="104"/>
      <c r="AC117" s="104"/>
      <c r="AD117" s="104"/>
      <c r="AE117" s="104"/>
      <c r="AF117" s="104"/>
      <c r="AG117" s="104"/>
      <c r="AH117" s="104"/>
      <c r="AI117" s="104"/>
      <c r="AJ117" s="104"/>
      <c r="AK117" s="104"/>
      <c r="AL117" s="104"/>
      <c r="AM117" s="104"/>
      <c r="AN117" s="104"/>
      <c r="AO117" s="104"/>
      <c r="AP117" s="104"/>
    </row>
    <row r="118" spans="2:42" ht="78.400000000000006" hidden="1" customHeight="1" x14ac:dyDescent="0.35">
      <c r="B118" s="22" t="s">
        <v>73</v>
      </c>
      <c r="C118" s="69" t="s">
        <v>256</v>
      </c>
      <c r="D118" s="37">
        <v>1</v>
      </c>
      <c r="E118" s="37"/>
      <c r="F118" s="37">
        <v>1</v>
      </c>
      <c r="G118" s="37"/>
      <c r="H118" s="40">
        <v>2</v>
      </c>
      <c r="I118" s="37"/>
      <c r="J118" s="37">
        <v>1</v>
      </c>
      <c r="K118" s="37">
        <v>3</v>
      </c>
      <c r="L118" s="61">
        <f t="shared" si="1"/>
        <v>1.0899999999999999</v>
      </c>
      <c r="M118" s="32" t="s">
        <v>57</v>
      </c>
      <c r="N118" s="32" t="s">
        <v>36</v>
      </c>
      <c r="O118" s="32" t="s">
        <v>54</v>
      </c>
      <c r="P118" s="32" t="s">
        <v>154</v>
      </c>
      <c r="Q118" s="32" t="s">
        <v>93</v>
      </c>
      <c r="R118" s="32" t="s">
        <v>40</v>
      </c>
      <c r="S118" s="32" t="s">
        <v>257</v>
      </c>
      <c r="T118" s="32" t="s">
        <v>42</v>
      </c>
      <c r="V118" s="77"/>
      <c r="X118" s="99" t="s">
        <v>44</v>
      </c>
      <c r="Y118" s="104"/>
      <c r="Z118" s="104"/>
      <c r="AA118" s="104"/>
      <c r="AB118" s="104"/>
      <c r="AC118" s="104"/>
      <c r="AD118" s="104"/>
      <c r="AE118" s="104"/>
      <c r="AF118" s="104"/>
      <c r="AG118" s="104"/>
      <c r="AH118" s="104"/>
      <c r="AI118" s="104"/>
      <c r="AJ118" s="104"/>
      <c r="AK118" s="104"/>
      <c r="AL118" s="104"/>
      <c r="AM118" s="104"/>
      <c r="AN118" s="104"/>
      <c r="AO118" s="104"/>
      <c r="AP118" s="104"/>
    </row>
    <row r="119" spans="2:42" ht="78.400000000000006" hidden="1" customHeight="1" x14ac:dyDescent="0.35">
      <c r="B119" s="22" t="s">
        <v>88</v>
      </c>
      <c r="C119" s="69" t="s">
        <v>258</v>
      </c>
      <c r="D119" s="39">
        <v>1</v>
      </c>
      <c r="E119" s="39">
        <v>1</v>
      </c>
      <c r="F119" s="39"/>
      <c r="G119" s="39"/>
      <c r="H119" s="42">
        <v>2</v>
      </c>
      <c r="I119" s="39"/>
      <c r="J119" s="37">
        <v>1</v>
      </c>
      <c r="K119" s="39">
        <v>3</v>
      </c>
      <c r="L119" s="61">
        <f t="shared" si="1"/>
        <v>1.08</v>
      </c>
      <c r="M119" s="32" t="s">
        <v>57</v>
      </c>
      <c r="N119" s="32" t="s">
        <v>129</v>
      </c>
      <c r="O119" s="32" t="s">
        <v>62</v>
      </c>
      <c r="P119" s="40" t="s">
        <v>38</v>
      </c>
      <c r="Q119" s="32" t="s">
        <v>48</v>
      </c>
      <c r="R119" s="32" t="s">
        <v>155</v>
      </c>
      <c r="S119" s="32" t="s">
        <v>259</v>
      </c>
      <c r="T119" s="32" t="s">
        <v>42</v>
      </c>
      <c r="V119" s="77"/>
      <c r="X119" s="99" t="s">
        <v>44</v>
      </c>
      <c r="Y119" s="104"/>
      <c r="Z119" s="104"/>
      <c r="AA119" s="104"/>
      <c r="AB119" s="104"/>
      <c r="AC119" s="104"/>
      <c r="AD119" s="104"/>
      <c r="AE119" s="104"/>
      <c r="AF119" s="104"/>
      <c r="AG119" s="104"/>
      <c r="AH119" s="104"/>
      <c r="AI119" s="104"/>
      <c r="AJ119" s="104"/>
      <c r="AK119" s="104"/>
      <c r="AL119" s="104"/>
      <c r="AM119" s="104"/>
      <c r="AN119" s="104"/>
      <c r="AO119" s="104"/>
      <c r="AP119" s="104"/>
    </row>
    <row r="120" spans="2:42" ht="33" hidden="1" x14ac:dyDescent="0.35">
      <c r="B120" s="22" t="s">
        <v>64</v>
      </c>
      <c r="C120" s="69" t="s">
        <v>260</v>
      </c>
      <c r="D120" s="39">
        <v>1</v>
      </c>
      <c r="E120" s="39">
        <v>1</v>
      </c>
      <c r="F120" s="39"/>
      <c r="G120" s="39"/>
      <c r="H120" s="42">
        <v>1</v>
      </c>
      <c r="I120" s="39"/>
      <c r="J120" s="37">
        <v>2</v>
      </c>
      <c r="K120" s="41">
        <v>3</v>
      </c>
      <c r="L120" s="61">
        <f t="shared" si="1"/>
        <v>1.08</v>
      </c>
      <c r="M120" s="32" t="s">
        <v>57</v>
      </c>
      <c r="N120" s="32" t="s">
        <v>58</v>
      </c>
      <c r="O120" s="32" t="s">
        <v>54</v>
      </c>
      <c r="P120" s="32" t="s">
        <v>58</v>
      </c>
      <c r="Q120" s="32" t="s">
        <v>84</v>
      </c>
      <c r="R120" s="32" t="s">
        <v>49</v>
      </c>
      <c r="S120" s="32" t="s">
        <v>42</v>
      </c>
      <c r="T120" s="32" t="s">
        <v>42</v>
      </c>
      <c r="V120" s="77"/>
      <c r="X120" s="99" t="s">
        <v>44</v>
      </c>
      <c r="Y120" s="104"/>
      <c r="Z120" s="104"/>
      <c r="AA120" s="104"/>
      <c r="AB120" s="104"/>
      <c r="AC120" s="104"/>
      <c r="AD120" s="104"/>
      <c r="AE120" s="104"/>
      <c r="AF120" s="104"/>
      <c r="AG120" s="104"/>
      <c r="AH120" s="104"/>
      <c r="AI120" s="104"/>
      <c r="AJ120" s="104"/>
      <c r="AK120" s="104"/>
      <c r="AL120" s="104"/>
      <c r="AM120" s="104"/>
      <c r="AN120" s="104"/>
      <c r="AO120" s="104"/>
      <c r="AP120" s="104"/>
    </row>
    <row r="121" spans="2:42" ht="91.9" hidden="1" customHeight="1" x14ac:dyDescent="0.35">
      <c r="B121" s="22" t="s">
        <v>88</v>
      </c>
      <c r="C121" s="69" t="s">
        <v>261</v>
      </c>
      <c r="D121" s="39">
        <v>1</v>
      </c>
      <c r="E121" s="39"/>
      <c r="F121" s="39">
        <v>1</v>
      </c>
      <c r="G121" s="39"/>
      <c r="H121" s="42">
        <v>2</v>
      </c>
      <c r="I121" s="39">
        <v>1</v>
      </c>
      <c r="J121" s="37">
        <v>3</v>
      </c>
      <c r="K121" s="39">
        <v>1</v>
      </c>
      <c r="L121" s="61">
        <f t="shared" si="1"/>
        <v>1.07</v>
      </c>
      <c r="M121" s="32" t="s">
        <v>57</v>
      </c>
      <c r="N121" s="32" t="s">
        <v>129</v>
      </c>
      <c r="O121" s="32" t="s">
        <v>37</v>
      </c>
      <c r="P121" s="40" t="s">
        <v>38</v>
      </c>
      <c r="Q121" s="32" t="s">
        <v>48</v>
      </c>
      <c r="R121" s="32" t="s">
        <v>139</v>
      </c>
      <c r="S121" s="32" t="s">
        <v>42</v>
      </c>
      <c r="T121" s="32" t="s">
        <v>42</v>
      </c>
      <c r="V121" s="77"/>
      <c r="X121" s="99" t="s">
        <v>44</v>
      </c>
      <c r="Y121" s="104"/>
      <c r="Z121" s="104"/>
      <c r="AA121" s="104"/>
      <c r="AB121" s="104"/>
      <c r="AC121" s="104"/>
      <c r="AD121" s="104"/>
      <c r="AE121" s="104"/>
      <c r="AF121" s="104"/>
      <c r="AG121" s="104"/>
      <c r="AH121" s="104"/>
      <c r="AI121" s="104"/>
      <c r="AJ121" s="104"/>
      <c r="AK121" s="104"/>
      <c r="AL121" s="104"/>
      <c r="AM121" s="104"/>
      <c r="AN121" s="104"/>
      <c r="AO121" s="104"/>
      <c r="AP121" s="104"/>
    </row>
    <row r="122" spans="2:42" ht="73.150000000000006" hidden="1" customHeight="1" x14ac:dyDescent="0.35">
      <c r="B122" s="22" t="s">
        <v>73</v>
      </c>
      <c r="C122" s="69" t="s">
        <v>262</v>
      </c>
      <c r="D122" s="37">
        <v>1</v>
      </c>
      <c r="E122" s="39">
        <v>1</v>
      </c>
      <c r="F122" s="37">
        <v>1</v>
      </c>
      <c r="G122" s="39"/>
      <c r="H122" s="40">
        <v>2</v>
      </c>
      <c r="I122" s="37"/>
      <c r="J122" s="37">
        <v>1</v>
      </c>
      <c r="K122" s="37">
        <v>2</v>
      </c>
      <c r="L122" s="61">
        <f t="shared" si="1"/>
        <v>1.07</v>
      </c>
      <c r="M122" s="32" t="s">
        <v>47</v>
      </c>
      <c r="N122" s="37" t="s">
        <v>38</v>
      </c>
      <c r="O122" s="37" t="s">
        <v>38</v>
      </c>
      <c r="P122" s="40" t="s">
        <v>38</v>
      </c>
      <c r="Q122" s="32" t="s">
        <v>75</v>
      </c>
      <c r="R122" s="60" t="s">
        <v>121</v>
      </c>
      <c r="S122" s="32" t="s">
        <v>42</v>
      </c>
      <c r="T122" s="32" t="s">
        <v>263</v>
      </c>
      <c r="V122" s="77"/>
      <c r="X122" s="99" t="s">
        <v>44</v>
      </c>
      <c r="Y122" s="104"/>
      <c r="Z122" s="104"/>
      <c r="AA122" s="104"/>
      <c r="AB122" s="104"/>
      <c r="AC122" s="104"/>
      <c r="AD122" s="104"/>
      <c r="AE122" s="104"/>
      <c r="AF122" s="104"/>
      <c r="AG122" s="104"/>
      <c r="AH122" s="104"/>
      <c r="AI122" s="104"/>
      <c r="AJ122" s="104"/>
      <c r="AK122" s="104"/>
      <c r="AL122" s="104"/>
      <c r="AM122" s="104"/>
      <c r="AN122" s="104"/>
      <c r="AO122" s="104"/>
      <c r="AP122" s="104"/>
    </row>
    <row r="123" spans="2:42" ht="33" hidden="1" x14ac:dyDescent="0.35">
      <c r="B123" s="22" t="s">
        <v>73</v>
      </c>
      <c r="C123" s="69" t="s">
        <v>264</v>
      </c>
      <c r="D123" s="37">
        <v>1</v>
      </c>
      <c r="E123" s="37">
        <v>1</v>
      </c>
      <c r="F123" s="37">
        <v>1</v>
      </c>
      <c r="G123" s="37"/>
      <c r="H123" s="40">
        <v>2</v>
      </c>
      <c r="I123" s="37"/>
      <c r="J123" s="37">
        <v>1</v>
      </c>
      <c r="K123" s="41">
        <v>2</v>
      </c>
      <c r="L123" s="61">
        <f t="shared" si="1"/>
        <v>1.07</v>
      </c>
      <c r="M123" s="32" t="s">
        <v>57</v>
      </c>
      <c r="N123" s="32" t="s">
        <v>129</v>
      </c>
      <c r="O123" s="32" t="s">
        <v>62</v>
      </c>
      <c r="P123" s="32" t="s">
        <v>154</v>
      </c>
      <c r="Q123" s="32" t="s">
        <v>93</v>
      </c>
      <c r="R123" s="32"/>
      <c r="S123" s="32" t="s">
        <v>265</v>
      </c>
      <c r="T123" s="32" t="s">
        <v>42</v>
      </c>
      <c r="V123" s="77"/>
      <c r="X123" s="99" t="s">
        <v>44</v>
      </c>
      <c r="Y123" s="104"/>
      <c r="Z123" s="104"/>
      <c r="AA123" s="104"/>
      <c r="AB123" s="104"/>
      <c r="AC123" s="104"/>
      <c r="AD123" s="104"/>
      <c r="AE123" s="104"/>
      <c r="AF123" s="104"/>
      <c r="AG123" s="104"/>
      <c r="AH123" s="104"/>
      <c r="AI123" s="104"/>
      <c r="AJ123" s="104"/>
      <c r="AK123" s="104"/>
      <c r="AL123" s="104"/>
      <c r="AM123" s="104"/>
      <c r="AN123" s="104"/>
      <c r="AO123" s="104"/>
      <c r="AP123" s="104"/>
    </row>
    <row r="124" spans="2:42" ht="69" hidden="1" customHeight="1" x14ac:dyDescent="0.35">
      <c r="B124" s="22" t="s">
        <v>78</v>
      </c>
      <c r="C124" s="69" t="s">
        <v>266</v>
      </c>
      <c r="D124" s="39">
        <v>1</v>
      </c>
      <c r="E124" s="39">
        <v>1</v>
      </c>
      <c r="F124" s="39">
        <v>1</v>
      </c>
      <c r="G124" s="39">
        <v>1</v>
      </c>
      <c r="H124" s="42">
        <v>2</v>
      </c>
      <c r="I124" s="39"/>
      <c r="J124" s="37"/>
      <c r="K124" s="39">
        <v>2</v>
      </c>
      <c r="L124" s="61">
        <f t="shared" si="1"/>
        <v>1.07</v>
      </c>
      <c r="M124" s="32" t="s">
        <v>35</v>
      </c>
      <c r="N124" s="32" t="s">
        <v>129</v>
      </c>
      <c r="O124" s="32" t="s">
        <v>62</v>
      </c>
      <c r="P124" s="32" t="s">
        <v>66</v>
      </c>
      <c r="Q124" s="32" t="s">
        <v>90</v>
      </c>
      <c r="R124" s="32" t="s">
        <v>139</v>
      </c>
      <c r="S124" s="32" t="s">
        <v>267</v>
      </c>
      <c r="T124" s="32" t="s">
        <v>42</v>
      </c>
      <c r="V124" s="77"/>
      <c r="X124" s="99" t="s">
        <v>44</v>
      </c>
      <c r="Y124" s="104"/>
      <c r="Z124" s="104"/>
      <c r="AA124" s="104"/>
      <c r="AB124" s="104"/>
      <c r="AC124" s="104"/>
      <c r="AD124" s="104"/>
      <c r="AE124" s="104"/>
      <c r="AF124" s="104"/>
      <c r="AG124" s="104"/>
      <c r="AH124" s="104"/>
      <c r="AI124" s="104"/>
      <c r="AJ124" s="104"/>
      <c r="AK124" s="104"/>
      <c r="AL124" s="104"/>
      <c r="AM124" s="104"/>
      <c r="AN124" s="104"/>
      <c r="AO124" s="104"/>
      <c r="AP124" s="104"/>
    </row>
    <row r="125" spans="2:42" ht="33" hidden="1" x14ac:dyDescent="0.35">
      <c r="B125" s="22" t="s">
        <v>73</v>
      </c>
      <c r="C125" s="69" t="s">
        <v>268</v>
      </c>
      <c r="D125" s="37">
        <v>1</v>
      </c>
      <c r="E125" s="37">
        <v>1</v>
      </c>
      <c r="F125" s="37">
        <v>1</v>
      </c>
      <c r="G125" s="37"/>
      <c r="H125" s="40">
        <v>2</v>
      </c>
      <c r="I125" s="37"/>
      <c r="J125" s="37">
        <v>1</v>
      </c>
      <c r="K125" s="41">
        <v>2</v>
      </c>
      <c r="L125" s="61">
        <f t="shared" si="1"/>
        <v>1.07</v>
      </c>
      <c r="M125" s="32" t="s">
        <v>35</v>
      </c>
      <c r="N125" s="32" t="s">
        <v>98</v>
      </c>
      <c r="O125" s="32" t="s">
        <v>62</v>
      </c>
      <c r="P125" s="32" t="s">
        <v>269</v>
      </c>
      <c r="Q125" s="32" t="s">
        <v>93</v>
      </c>
      <c r="R125" s="32" t="s">
        <v>69</v>
      </c>
      <c r="S125" s="32" t="s">
        <v>42</v>
      </c>
      <c r="T125" s="32" t="s">
        <v>42</v>
      </c>
      <c r="V125" s="77"/>
      <c r="X125" s="99" t="s">
        <v>44</v>
      </c>
      <c r="Y125" s="104"/>
      <c r="Z125" s="104"/>
      <c r="AA125" s="104"/>
      <c r="AB125" s="104"/>
      <c r="AC125" s="104"/>
      <c r="AD125" s="104"/>
      <c r="AE125" s="104"/>
      <c r="AF125" s="104"/>
      <c r="AG125" s="104"/>
      <c r="AH125" s="104"/>
      <c r="AI125" s="104"/>
      <c r="AJ125" s="104"/>
      <c r="AK125" s="104"/>
      <c r="AL125" s="104"/>
      <c r="AM125" s="104"/>
      <c r="AN125" s="104"/>
      <c r="AO125" s="104"/>
      <c r="AP125" s="104"/>
    </row>
    <row r="126" spans="2:42" ht="57.4" hidden="1" customHeight="1" x14ac:dyDescent="0.35">
      <c r="B126" s="22" t="s">
        <v>165</v>
      </c>
      <c r="C126" s="69" t="s">
        <v>270</v>
      </c>
      <c r="D126" s="39">
        <v>1</v>
      </c>
      <c r="E126" s="39">
        <v>1</v>
      </c>
      <c r="F126" s="39">
        <v>1</v>
      </c>
      <c r="G126" s="39"/>
      <c r="H126" s="42">
        <v>2</v>
      </c>
      <c r="I126" s="39"/>
      <c r="J126" s="37">
        <v>1</v>
      </c>
      <c r="K126" s="39">
        <v>2</v>
      </c>
      <c r="L126" s="61">
        <f t="shared" si="1"/>
        <v>1.07</v>
      </c>
      <c r="M126" s="32" t="s">
        <v>35</v>
      </c>
      <c r="N126" s="32" t="s">
        <v>58</v>
      </c>
      <c r="O126" s="32" t="s">
        <v>54</v>
      </c>
      <c r="P126" s="32" t="s">
        <v>131</v>
      </c>
      <c r="Q126" s="32" t="s">
        <v>84</v>
      </c>
      <c r="R126" s="32" t="s">
        <v>103</v>
      </c>
      <c r="S126" s="32" t="s">
        <v>42</v>
      </c>
      <c r="T126" s="32" t="s">
        <v>42</v>
      </c>
      <c r="V126" s="77"/>
      <c r="X126" s="99" t="s">
        <v>44</v>
      </c>
      <c r="Y126" s="104"/>
      <c r="Z126" s="104"/>
      <c r="AA126" s="104"/>
      <c r="AB126" s="104"/>
      <c r="AC126" s="104"/>
      <c r="AD126" s="104"/>
      <c r="AE126" s="104"/>
      <c r="AF126" s="104"/>
      <c r="AG126" s="104"/>
      <c r="AH126" s="104"/>
      <c r="AI126" s="104"/>
      <c r="AJ126" s="104"/>
      <c r="AK126" s="104"/>
      <c r="AL126" s="104"/>
      <c r="AM126" s="104"/>
      <c r="AN126" s="104"/>
      <c r="AO126" s="104"/>
      <c r="AP126" s="104"/>
    </row>
    <row r="127" spans="2:42" ht="33" hidden="1" x14ac:dyDescent="0.35">
      <c r="B127" s="22" t="s">
        <v>73</v>
      </c>
      <c r="C127" s="69" t="s">
        <v>271</v>
      </c>
      <c r="D127" s="37">
        <v>1</v>
      </c>
      <c r="E127" s="39">
        <v>1</v>
      </c>
      <c r="F127" s="37">
        <v>1</v>
      </c>
      <c r="G127" s="39">
        <v>1</v>
      </c>
      <c r="H127" s="40">
        <v>1</v>
      </c>
      <c r="I127" s="37"/>
      <c r="J127" s="37">
        <v>1</v>
      </c>
      <c r="K127" s="37">
        <v>2</v>
      </c>
      <c r="L127" s="61">
        <f t="shared" si="1"/>
        <v>1.07</v>
      </c>
      <c r="M127" s="32" t="s">
        <v>35</v>
      </c>
      <c r="N127" s="32" t="s">
        <v>58</v>
      </c>
      <c r="O127" s="32" t="s">
        <v>62</v>
      </c>
      <c r="P127" s="32" t="s">
        <v>269</v>
      </c>
      <c r="Q127" s="32" t="s">
        <v>93</v>
      </c>
      <c r="R127" s="32" t="s">
        <v>49</v>
      </c>
      <c r="S127" s="32" t="s">
        <v>272</v>
      </c>
      <c r="T127" s="32" t="s">
        <v>77</v>
      </c>
      <c r="V127" s="77"/>
      <c r="X127" s="99" t="s">
        <v>44</v>
      </c>
      <c r="Y127" s="104"/>
      <c r="Z127" s="104"/>
      <c r="AA127" s="104"/>
      <c r="AB127" s="104"/>
      <c r="AC127" s="104"/>
      <c r="AD127" s="104"/>
      <c r="AE127" s="104"/>
      <c r="AF127" s="104"/>
      <c r="AG127" s="104"/>
      <c r="AH127" s="104"/>
      <c r="AI127" s="104"/>
      <c r="AJ127" s="104"/>
      <c r="AK127" s="104"/>
      <c r="AL127" s="104"/>
      <c r="AM127" s="104"/>
      <c r="AN127" s="104"/>
      <c r="AO127" s="104"/>
      <c r="AP127" s="104"/>
    </row>
    <row r="128" spans="2:42" ht="33" hidden="1" x14ac:dyDescent="0.35">
      <c r="B128" s="22" t="s">
        <v>73</v>
      </c>
      <c r="C128" s="69" t="s">
        <v>273</v>
      </c>
      <c r="D128" s="37">
        <v>1</v>
      </c>
      <c r="E128" s="39">
        <v>1</v>
      </c>
      <c r="F128" s="37">
        <v>1</v>
      </c>
      <c r="G128" s="39">
        <v>1</v>
      </c>
      <c r="H128" s="40">
        <v>1</v>
      </c>
      <c r="I128" s="37"/>
      <c r="J128" s="37">
        <v>1</v>
      </c>
      <c r="K128" s="37">
        <v>2</v>
      </c>
      <c r="L128" s="61">
        <f t="shared" si="1"/>
        <v>1.07</v>
      </c>
      <c r="M128" s="32" t="s">
        <v>35</v>
      </c>
      <c r="N128" s="32" t="s">
        <v>36</v>
      </c>
      <c r="O128" s="32" t="s">
        <v>37</v>
      </c>
      <c r="P128" s="32" t="s">
        <v>175</v>
      </c>
      <c r="Q128" s="32" t="s">
        <v>93</v>
      </c>
      <c r="R128" s="60" t="s">
        <v>94</v>
      </c>
      <c r="S128" s="32" t="s">
        <v>42</v>
      </c>
      <c r="T128" s="32" t="s">
        <v>42</v>
      </c>
      <c r="V128" s="77"/>
      <c r="X128" s="99" t="s">
        <v>44</v>
      </c>
      <c r="Y128" s="104"/>
      <c r="Z128" s="104"/>
      <c r="AA128" s="104"/>
      <c r="AB128" s="104"/>
      <c r="AC128" s="104"/>
      <c r="AD128" s="104"/>
      <c r="AE128" s="104"/>
      <c r="AF128" s="104"/>
      <c r="AG128" s="104"/>
      <c r="AH128" s="104"/>
      <c r="AI128" s="104"/>
      <c r="AJ128" s="104"/>
      <c r="AK128" s="104"/>
      <c r="AL128" s="104"/>
      <c r="AM128" s="104"/>
      <c r="AN128" s="104"/>
      <c r="AO128" s="104"/>
      <c r="AP128" s="104"/>
    </row>
    <row r="129" spans="2:52" ht="33" hidden="1" x14ac:dyDescent="0.35">
      <c r="B129" s="22" t="s">
        <v>169</v>
      </c>
      <c r="C129" s="69" t="s">
        <v>274</v>
      </c>
      <c r="D129" s="41"/>
      <c r="E129" s="41"/>
      <c r="F129" s="41">
        <v>1</v>
      </c>
      <c r="G129" s="41">
        <v>1</v>
      </c>
      <c r="H129" s="41">
        <v>2</v>
      </c>
      <c r="I129" s="41">
        <v>1</v>
      </c>
      <c r="J129" s="37">
        <v>1</v>
      </c>
      <c r="K129" s="41">
        <v>3</v>
      </c>
      <c r="L129" s="61">
        <f t="shared" si="1"/>
        <v>1.0699999999999998</v>
      </c>
      <c r="M129" s="32" t="s">
        <v>35</v>
      </c>
      <c r="N129" s="32" t="s">
        <v>36</v>
      </c>
      <c r="O129" s="32" t="s">
        <v>37</v>
      </c>
      <c r="P129" s="40" t="s">
        <v>38</v>
      </c>
      <c r="Q129" s="32" t="s">
        <v>90</v>
      </c>
      <c r="R129" s="60" t="s">
        <v>94</v>
      </c>
      <c r="S129" s="32" t="s">
        <v>42</v>
      </c>
      <c r="T129" s="32" t="s">
        <v>42</v>
      </c>
      <c r="V129" s="77"/>
      <c r="X129" s="99" t="s">
        <v>44</v>
      </c>
      <c r="Y129" s="104"/>
      <c r="Z129" s="104"/>
      <c r="AA129" s="104"/>
      <c r="AB129" s="104"/>
      <c r="AC129" s="104"/>
      <c r="AD129" s="104"/>
      <c r="AE129" s="104"/>
      <c r="AF129" s="104"/>
      <c r="AG129" s="104"/>
      <c r="AH129" s="104"/>
      <c r="AI129" s="104"/>
      <c r="AJ129" s="104"/>
      <c r="AK129" s="104"/>
      <c r="AL129" s="104"/>
      <c r="AM129" s="104"/>
      <c r="AN129" s="104"/>
      <c r="AO129" s="104"/>
      <c r="AP129" s="104"/>
    </row>
    <row r="130" spans="2:52" ht="53.25" hidden="1" customHeight="1" x14ac:dyDescent="0.35">
      <c r="B130" s="22" t="s">
        <v>78</v>
      </c>
      <c r="C130" s="69" t="s">
        <v>275</v>
      </c>
      <c r="D130" s="39"/>
      <c r="E130" s="39"/>
      <c r="F130" s="39">
        <v>1</v>
      </c>
      <c r="G130" s="39">
        <v>1</v>
      </c>
      <c r="H130" s="42">
        <v>2</v>
      </c>
      <c r="I130" s="39">
        <v>1</v>
      </c>
      <c r="J130" s="37">
        <v>1</v>
      </c>
      <c r="K130" s="39">
        <v>3</v>
      </c>
      <c r="L130" s="61">
        <f t="shared" si="1"/>
        <v>1.0699999999999998</v>
      </c>
      <c r="M130" s="32" t="s">
        <v>35</v>
      </c>
      <c r="N130" s="32" t="s">
        <v>36</v>
      </c>
      <c r="O130" s="32" t="s">
        <v>37</v>
      </c>
      <c r="P130" s="40" t="s">
        <v>38</v>
      </c>
      <c r="Q130" s="32" t="s">
        <v>90</v>
      </c>
      <c r="R130" s="32" t="s">
        <v>40</v>
      </c>
      <c r="S130" s="32" t="s">
        <v>276</v>
      </c>
      <c r="T130" s="32" t="s">
        <v>42</v>
      </c>
      <c r="V130" s="77"/>
      <c r="X130" s="99" t="s">
        <v>44</v>
      </c>
      <c r="Y130" s="104"/>
      <c r="Z130" s="104"/>
      <c r="AA130" s="104"/>
      <c r="AB130" s="104"/>
      <c r="AC130" s="104"/>
      <c r="AD130" s="104"/>
      <c r="AE130" s="104"/>
      <c r="AF130" s="104"/>
      <c r="AG130" s="104"/>
      <c r="AH130" s="104"/>
      <c r="AI130" s="104"/>
      <c r="AJ130" s="104"/>
      <c r="AK130" s="104"/>
      <c r="AL130" s="104"/>
      <c r="AM130" s="104"/>
      <c r="AN130" s="104"/>
      <c r="AO130" s="104"/>
      <c r="AP130" s="104"/>
    </row>
    <row r="131" spans="2:52" ht="66.400000000000006" hidden="1" customHeight="1" x14ac:dyDescent="0.35">
      <c r="B131" s="22" t="s">
        <v>78</v>
      </c>
      <c r="C131" s="69" t="s">
        <v>277</v>
      </c>
      <c r="D131" s="39">
        <v>1</v>
      </c>
      <c r="E131" s="39"/>
      <c r="F131" s="39">
        <v>1</v>
      </c>
      <c r="G131" s="39"/>
      <c r="H131" s="42">
        <v>1</v>
      </c>
      <c r="I131" s="39">
        <v>1</v>
      </c>
      <c r="J131" s="37">
        <v>1</v>
      </c>
      <c r="K131" s="39">
        <v>3</v>
      </c>
      <c r="L131" s="61">
        <f t="shared" si="1"/>
        <v>1.0699999999999998</v>
      </c>
      <c r="M131" s="32" t="s">
        <v>35</v>
      </c>
      <c r="N131" s="32" t="s">
        <v>36</v>
      </c>
      <c r="O131" s="32" t="s">
        <v>62</v>
      </c>
      <c r="P131" s="40" t="s">
        <v>38</v>
      </c>
      <c r="Q131" s="32" t="s">
        <v>39</v>
      </c>
      <c r="R131" s="32" t="s">
        <v>40</v>
      </c>
      <c r="S131" s="32" t="s">
        <v>278</v>
      </c>
      <c r="T131" s="32" t="s">
        <v>42</v>
      </c>
      <c r="V131" s="77"/>
      <c r="X131" s="99" t="s">
        <v>44</v>
      </c>
      <c r="Y131" s="104"/>
      <c r="Z131" s="104"/>
      <c r="AA131" s="104"/>
      <c r="AB131" s="104"/>
      <c r="AC131" s="104"/>
      <c r="AD131" s="104"/>
      <c r="AE131" s="104"/>
      <c r="AF131" s="104"/>
      <c r="AG131" s="104"/>
      <c r="AH131" s="104"/>
      <c r="AI131" s="104"/>
      <c r="AJ131" s="104"/>
      <c r="AK131" s="104"/>
      <c r="AL131" s="104"/>
      <c r="AM131" s="104"/>
      <c r="AN131" s="104"/>
      <c r="AO131" s="104"/>
      <c r="AP131" s="104"/>
    </row>
    <row r="132" spans="2:52" ht="94.9" hidden="1" customHeight="1" x14ac:dyDescent="0.35">
      <c r="B132" s="22" t="s">
        <v>64</v>
      </c>
      <c r="C132" s="69" t="s">
        <v>279</v>
      </c>
      <c r="D132" s="39">
        <v>1</v>
      </c>
      <c r="E132" s="39">
        <v>1</v>
      </c>
      <c r="F132" s="39"/>
      <c r="G132" s="39"/>
      <c r="H132" s="42">
        <v>2</v>
      </c>
      <c r="I132" s="39">
        <v>1</v>
      </c>
      <c r="J132" s="37"/>
      <c r="K132" s="41">
        <v>3</v>
      </c>
      <c r="L132" s="61">
        <f t="shared" si="1"/>
        <v>1.06</v>
      </c>
      <c r="M132" s="32" t="s">
        <v>57</v>
      </c>
      <c r="N132" s="32" t="s">
        <v>80</v>
      </c>
      <c r="O132" s="32" t="s">
        <v>62</v>
      </c>
      <c r="P132" s="32" t="s">
        <v>120</v>
      </c>
      <c r="Q132" s="32" t="s">
        <v>39</v>
      </c>
      <c r="R132" s="32" t="s">
        <v>103</v>
      </c>
      <c r="S132" s="32" t="s">
        <v>42</v>
      </c>
      <c r="T132" s="32" t="s">
        <v>280</v>
      </c>
      <c r="V132" s="77"/>
      <c r="X132" s="99" t="s">
        <v>44</v>
      </c>
      <c r="Y132" s="104"/>
      <c r="Z132" s="104"/>
      <c r="AA132" s="104"/>
      <c r="AB132" s="104"/>
      <c r="AC132" s="104"/>
      <c r="AD132" s="104"/>
      <c r="AE132" s="104"/>
      <c r="AF132" s="104"/>
      <c r="AG132" s="104"/>
      <c r="AH132" s="104"/>
      <c r="AI132" s="104"/>
      <c r="AJ132" s="104"/>
      <c r="AK132" s="104"/>
      <c r="AL132" s="104"/>
      <c r="AM132" s="104"/>
      <c r="AN132" s="104"/>
      <c r="AO132" s="104"/>
      <c r="AP132" s="104"/>
    </row>
    <row r="133" spans="2:52" ht="49.5" hidden="1" x14ac:dyDescent="0.35">
      <c r="B133" s="22" t="s">
        <v>67</v>
      </c>
      <c r="C133" s="69" t="s">
        <v>281</v>
      </c>
      <c r="D133" s="37"/>
      <c r="E133" s="39">
        <v>1</v>
      </c>
      <c r="F133" s="37">
        <v>1</v>
      </c>
      <c r="G133" s="39">
        <v>1</v>
      </c>
      <c r="H133" s="37">
        <v>2</v>
      </c>
      <c r="I133" s="37">
        <v>1</v>
      </c>
      <c r="J133" s="37">
        <v>1</v>
      </c>
      <c r="K133" s="37">
        <v>2</v>
      </c>
      <c r="L133" s="61">
        <f t="shared" si="1"/>
        <v>1.05</v>
      </c>
      <c r="M133" s="32" t="s">
        <v>35</v>
      </c>
      <c r="N133" s="32" t="s">
        <v>36</v>
      </c>
      <c r="O133" s="32" t="s">
        <v>54</v>
      </c>
      <c r="P133" s="32" t="s">
        <v>137</v>
      </c>
      <c r="Q133" s="32" t="s">
        <v>84</v>
      </c>
      <c r="R133" s="32" t="s">
        <v>171</v>
      </c>
      <c r="S133" s="32" t="s">
        <v>42</v>
      </c>
      <c r="T133" s="32" t="s">
        <v>111</v>
      </c>
      <c r="V133" s="77"/>
      <c r="X133" s="99" t="s">
        <v>44</v>
      </c>
      <c r="Y133" s="104"/>
      <c r="Z133" s="104"/>
      <c r="AA133" s="104"/>
      <c r="AB133" s="104"/>
      <c r="AC133" s="104"/>
      <c r="AD133" s="104"/>
      <c r="AE133" s="104"/>
      <c r="AF133" s="104"/>
      <c r="AG133" s="104"/>
      <c r="AH133" s="104"/>
      <c r="AI133" s="104"/>
      <c r="AJ133" s="104"/>
      <c r="AK133" s="104"/>
      <c r="AL133" s="104"/>
      <c r="AM133" s="104"/>
      <c r="AN133" s="104"/>
      <c r="AO133" s="104"/>
      <c r="AP133" s="104"/>
    </row>
    <row r="134" spans="2:52" ht="49.5" hidden="1" x14ac:dyDescent="0.35">
      <c r="B134" s="22" t="s">
        <v>201</v>
      </c>
      <c r="C134" s="69" t="s">
        <v>282</v>
      </c>
      <c r="D134" s="39">
        <v>1</v>
      </c>
      <c r="E134" s="39">
        <v>1</v>
      </c>
      <c r="F134" s="39">
        <v>1</v>
      </c>
      <c r="G134" s="39">
        <v>1</v>
      </c>
      <c r="H134" s="42">
        <v>2</v>
      </c>
      <c r="I134" s="39">
        <v>1</v>
      </c>
      <c r="J134" s="37">
        <v>2</v>
      </c>
      <c r="K134" s="39"/>
      <c r="L134" s="61">
        <f t="shared" si="1"/>
        <v>1.05</v>
      </c>
      <c r="M134" s="32" t="s">
        <v>57</v>
      </c>
      <c r="N134" s="32" t="s">
        <v>36</v>
      </c>
      <c r="O134" s="32" t="s">
        <v>54</v>
      </c>
      <c r="P134" s="32" t="s">
        <v>38</v>
      </c>
      <c r="Q134" s="32" t="s">
        <v>39</v>
      </c>
      <c r="R134" s="32" t="s">
        <v>103</v>
      </c>
      <c r="S134" s="32" t="s">
        <v>42</v>
      </c>
      <c r="T134" s="32" t="s">
        <v>42</v>
      </c>
      <c r="V134" s="77"/>
      <c r="X134" s="99" t="s">
        <v>44</v>
      </c>
      <c r="Y134" s="104"/>
      <c r="Z134" s="104"/>
      <c r="AA134" s="104"/>
      <c r="AB134" s="104"/>
      <c r="AC134" s="104"/>
      <c r="AD134" s="104"/>
      <c r="AE134" s="104"/>
      <c r="AF134" s="104"/>
      <c r="AG134" s="104"/>
      <c r="AH134" s="104"/>
      <c r="AI134" s="104"/>
      <c r="AJ134" s="104"/>
      <c r="AK134" s="104"/>
      <c r="AL134" s="104"/>
      <c r="AM134" s="104"/>
      <c r="AN134" s="104"/>
      <c r="AO134" s="104"/>
      <c r="AP134" s="104"/>
    </row>
    <row r="135" spans="2:52" ht="49.5" hidden="1" x14ac:dyDescent="0.35">
      <c r="B135" s="22" t="s">
        <v>201</v>
      </c>
      <c r="C135" s="69" t="s">
        <v>283</v>
      </c>
      <c r="D135" s="39">
        <v>1</v>
      </c>
      <c r="E135" s="39">
        <v>1</v>
      </c>
      <c r="F135" s="39">
        <v>1</v>
      </c>
      <c r="G135" s="39">
        <v>1</v>
      </c>
      <c r="H135" s="42">
        <v>2</v>
      </c>
      <c r="I135" s="39">
        <v>1</v>
      </c>
      <c r="J135" s="37">
        <v>2</v>
      </c>
      <c r="K135" s="39"/>
      <c r="L135" s="61">
        <f t="shared" si="1"/>
        <v>1.05</v>
      </c>
      <c r="M135" s="32" t="s">
        <v>57</v>
      </c>
      <c r="N135" s="32" t="s">
        <v>129</v>
      </c>
      <c r="O135" s="32" t="s">
        <v>37</v>
      </c>
      <c r="P135" s="32" t="s">
        <v>38</v>
      </c>
      <c r="Q135" s="32" t="s">
        <v>75</v>
      </c>
      <c r="R135" s="32" t="s">
        <v>107</v>
      </c>
      <c r="S135" s="32" t="s">
        <v>42</v>
      </c>
      <c r="T135" s="32" t="s">
        <v>42</v>
      </c>
      <c r="V135" s="77"/>
      <c r="X135" s="99" t="s">
        <v>44</v>
      </c>
      <c r="Y135" s="104"/>
      <c r="Z135" s="104"/>
      <c r="AA135" s="104"/>
      <c r="AB135" s="104"/>
      <c r="AC135" s="104"/>
      <c r="AD135" s="104"/>
      <c r="AE135" s="104"/>
      <c r="AF135" s="104"/>
      <c r="AG135" s="104"/>
      <c r="AH135" s="104"/>
      <c r="AI135" s="104"/>
      <c r="AJ135" s="104"/>
      <c r="AK135" s="104"/>
      <c r="AL135" s="104"/>
      <c r="AM135" s="104"/>
      <c r="AN135" s="104"/>
      <c r="AO135" s="104"/>
      <c r="AP135" s="104"/>
    </row>
    <row r="136" spans="2:52" ht="49.5" hidden="1" x14ac:dyDescent="0.35">
      <c r="B136" s="22" t="s">
        <v>203</v>
      </c>
      <c r="C136" s="69" t="s">
        <v>284</v>
      </c>
      <c r="D136" s="39">
        <v>1</v>
      </c>
      <c r="E136" s="39">
        <v>1</v>
      </c>
      <c r="F136" s="39">
        <v>1</v>
      </c>
      <c r="G136" s="39">
        <v>1</v>
      </c>
      <c r="H136" s="42">
        <v>2</v>
      </c>
      <c r="I136" s="39">
        <v>1</v>
      </c>
      <c r="J136" s="37">
        <v>2</v>
      </c>
      <c r="K136" s="39"/>
      <c r="L136" s="61">
        <f t="shared" si="1"/>
        <v>1.05</v>
      </c>
      <c r="M136" s="32" t="s">
        <v>57</v>
      </c>
      <c r="N136" s="32" t="s">
        <v>36</v>
      </c>
      <c r="O136" s="32" t="s">
        <v>62</v>
      </c>
      <c r="P136" s="32" t="s">
        <v>38</v>
      </c>
      <c r="Q136" s="32" t="s">
        <v>39</v>
      </c>
      <c r="R136" s="32" t="s">
        <v>107</v>
      </c>
      <c r="S136" s="32" t="s">
        <v>42</v>
      </c>
      <c r="T136" s="32" t="s">
        <v>147</v>
      </c>
      <c r="V136" s="77"/>
      <c r="X136" s="99" t="s">
        <v>44</v>
      </c>
      <c r="Y136" s="104"/>
      <c r="Z136" s="104"/>
      <c r="AA136" s="104"/>
      <c r="AB136" s="104"/>
      <c r="AC136" s="104"/>
      <c r="AD136" s="104"/>
      <c r="AE136" s="104"/>
      <c r="AF136" s="104"/>
      <c r="AG136" s="104"/>
      <c r="AH136" s="104"/>
      <c r="AI136" s="104"/>
      <c r="AJ136" s="104"/>
      <c r="AK136" s="104"/>
      <c r="AL136" s="104"/>
      <c r="AM136" s="104"/>
      <c r="AN136" s="104"/>
      <c r="AO136" s="104"/>
      <c r="AP136" s="104"/>
      <c r="AQ136" s="104"/>
      <c r="AR136" s="104"/>
      <c r="AS136" s="104"/>
      <c r="AT136" s="104"/>
      <c r="AU136" s="104"/>
      <c r="AV136" s="104"/>
      <c r="AW136" s="104"/>
      <c r="AX136" s="104"/>
      <c r="AY136" s="104"/>
      <c r="AZ136" s="104"/>
    </row>
    <row r="137" spans="2:52" ht="49.5" hidden="1" x14ac:dyDescent="0.35">
      <c r="B137" s="22" t="s">
        <v>285</v>
      </c>
      <c r="C137" s="69" t="s">
        <v>286</v>
      </c>
      <c r="D137" s="39">
        <v>1</v>
      </c>
      <c r="E137" s="39">
        <v>1</v>
      </c>
      <c r="F137" s="39">
        <v>1</v>
      </c>
      <c r="G137" s="39"/>
      <c r="H137" s="42">
        <v>3</v>
      </c>
      <c r="I137" s="39">
        <v>1</v>
      </c>
      <c r="J137" s="37">
        <v>2</v>
      </c>
      <c r="K137" s="39"/>
      <c r="L137" s="61">
        <f t="shared" si="1"/>
        <v>1.05</v>
      </c>
      <c r="M137" s="32" t="s">
        <v>57</v>
      </c>
      <c r="N137" s="32" t="s">
        <v>129</v>
      </c>
      <c r="O137" s="32" t="s">
        <v>62</v>
      </c>
      <c r="P137" s="32" t="s">
        <v>38</v>
      </c>
      <c r="Q137" s="32" t="s">
        <v>39</v>
      </c>
      <c r="R137" s="60" t="s">
        <v>121</v>
      </c>
      <c r="S137" s="32" t="s">
        <v>42</v>
      </c>
      <c r="T137" s="32" t="s">
        <v>42</v>
      </c>
      <c r="V137" s="77"/>
      <c r="X137" s="99" t="s">
        <v>44</v>
      </c>
      <c r="Y137" s="104"/>
      <c r="Z137" s="104"/>
      <c r="AA137" s="104"/>
      <c r="AB137" s="104"/>
      <c r="AC137" s="104"/>
      <c r="AD137" s="104"/>
      <c r="AE137" s="104"/>
      <c r="AF137" s="104"/>
      <c r="AG137" s="104"/>
      <c r="AH137" s="104"/>
      <c r="AI137" s="104"/>
      <c r="AJ137" s="104"/>
      <c r="AK137" s="104"/>
      <c r="AL137" s="104"/>
      <c r="AM137" s="104"/>
      <c r="AN137" s="104"/>
      <c r="AO137" s="104"/>
      <c r="AP137" s="104"/>
      <c r="AQ137" s="104"/>
      <c r="AR137" s="104"/>
      <c r="AS137" s="104"/>
      <c r="AT137" s="104"/>
      <c r="AU137" s="104"/>
      <c r="AV137" s="104"/>
      <c r="AW137" s="104"/>
      <c r="AX137" s="104"/>
      <c r="AY137" s="104"/>
      <c r="AZ137" s="104"/>
    </row>
    <row r="138" spans="2:52" ht="33" hidden="1" x14ac:dyDescent="0.35">
      <c r="B138" s="22" t="s">
        <v>285</v>
      </c>
      <c r="C138" s="69" t="s">
        <v>287</v>
      </c>
      <c r="D138" s="39">
        <v>1</v>
      </c>
      <c r="E138" s="39">
        <v>1</v>
      </c>
      <c r="F138" s="39">
        <v>1</v>
      </c>
      <c r="G138" s="39"/>
      <c r="H138" s="42">
        <v>3</v>
      </c>
      <c r="I138" s="39">
        <v>1</v>
      </c>
      <c r="J138" s="37">
        <v>2</v>
      </c>
      <c r="K138" s="39"/>
      <c r="L138" s="61">
        <f t="shared" si="1"/>
        <v>1.05</v>
      </c>
      <c r="M138" s="32" t="s">
        <v>57</v>
      </c>
      <c r="N138" s="32" t="s">
        <v>58</v>
      </c>
      <c r="O138" s="32" t="s">
        <v>54</v>
      </c>
      <c r="P138" s="32" t="s">
        <v>38</v>
      </c>
      <c r="Q138" s="32" t="s">
        <v>39</v>
      </c>
      <c r="R138" s="32" t="s">
        <v>145</v>
      </c>
      <c r="S138" s="32" t="s">
        <v>42</v>
      </c>
      <c r="T138" s="32" t="s">
        <v>42</v>
      </c>
      <c r="V138" s="77"/>
      <c r="X138" s="99" t="s">
        <v>44</v>
      </c>
      <c r="Y138" s="104"/>
      <c r="Z138" s="104"/>
      <c r="AA138" s="104"/>
      <c r="AB138" s="104"/>
      <c r="AC138" s="104"/>
      <c r="AD138" s="104"/>
      <c r="AE138" s="104"/>
      <c r="AF138" s="104"/>
      <c r="AG138" s="104"/>
      <c r="AH138" s="104"/>
      <c r="AI138" s="104"/>
      <c r="AJ138" s="104"/>
      <c r="AK138" s="104"/>
      <c r="AL138" s="104"/>
      <c r="AM138" s="104"/>
      <c r="AN138" s="104"/>
      <c r="AO138" s="104"/>
      <c r="AP138" s="104"/>
      <c r="AQ138" s="104"/>
      <c r="AR138" s="104"/>
      <c r="AS138" s="104"/>
      <c r="AT138" s="104"/>
      <c r="AU138" s="104"/>
      <c r="AV138" s="104"/>
      <c r="AW138" s="104"/>
      <c r="AX138" s="104"/>
      <c r="AY138" s="104"/>
      <c r="AZ138" s="104"/>
    </row>
    <row r="139" spans="2:52" ht="33" hidden="1" x14ac:dyDescent="0.35">
      <c r="B139" s="22" t="s">
        <v>33</v>
      </c>
      <c r="C139" s="69" t="s">
        <v>288</v>
      </c>
      <c r="D139" s="37"/>
      <c r="E139" s="37"/>
      <c r="F139" s="37">
        <v>1</v>
      </c>
      <c r="G139" s="37">
        <v>1</v>
      </c>
      <c r="H139" s="40">
        <v>2</v>
      </c>
      <c r="I139" s="37"/>
      <c r="J139" s="37">
        <v>3</v>
      </c>
      <c r="K139" s="37">
        <v>2</v>
      </c>
      <c r="L139" s="61">
        <f t="shared" si="1"/>
        <v>1.04</v>
      </c>
      <c r="M139" s="32" t="s">
        <v>47</v>
      </c>
      <c r="N139" s="37" t="s">
        <v>38</v>
      </c>
      <c r="O139" s="37" t="s">
        <v>38</v>
      </c>
      <c r="P139" s="40" t="s">
        <v>38</v>
      </c>
      <c r="Q139" s="32" t="s">
        <v>48</v>
      </c>
      <c r="R139" s="32" t="s">
        <v>121</v>
      </c>
      <c r="S139" s="32" t="s">
        <v>42</v>
      </c>
      <c r="T139" s="32" t="s">
        <v>42</v>
      </c>
      <c r="V139" s="77"/>
      <c r="X139" s="99" t="s">
        <v>44</v>
      </c>
      <c r="Y139" s="104"/>
      <c r="Z139" s="104"/>
      <c r="AA139" s="104"/>
      <c r="AB139" s="104"/>
      <c r="AC139" s="104"/>
      <c r="AD139" s="104"/>
      <c r="AE139" s="104"/>
      <c r="AF139" s="104"/>
      <c r="AG139" s="104"/>
      <c r="AH139" s="104"/>
      <c r="AI139" s="104"/>
      <c r="AJ139" s="104"/>
      <c r="AK139" s="104"/>
      <c r="AL139" s="104"/>
      <c r="AM139" s="104"/>
      <c r="AN139" s="104"/>
      <c r="AO139" s="104"/>
      <c r="AP139" s="104"/>
      <c r="AQ139" s="104"/>
      <c r="AR139" s="104"/>
      <c r="AS139" s="104"/>
      <c r="AT139" s="104"/>
      <c r="AU139" s="104"/>
      <c r="AV139" s="104"/>
      <c r="AW139" s="104"/>
      <c r="AX139" s="104"/>
      <c r="AY139" s="104"/>
      <c r="AZ139" s="104"/>
    </row>
    <row r="140" spans="2:52" ht="49.5" hidden="1" x14ac:dyDescent="0.35">
      <c r="B140" s="22" t="s">
        <v>33</v>
      </c>
      <c r="C140" s="69" t="s">
        <v>289</v>
      </c>
      <c r="D140" s="37">
        <v>1</v>
      </c>
      <c r="E140" s="37">
        <v>1</v>
      </c>
      <c r="F140" s="37"/>
      <c r="G140" s="37"/>
      <c r="H140" s="40">
        <v>2</v>
      </c>
      <c r="I140" s="37"/>
      <c r="J140" s="37">
        <v>2</v>
      </c>
      <c r="K140" s="37">
        <v>2</v>
      </c>
      <c r="L140" s="61">
        <f t="shared" si="1"/>
        <v>1.03</v>
      </c>
      <c r="M140" s="32" t="s">
        <v>57</v>
      </c>
      <c r="N140" s="32" t="s">
        <v>58</v>
      </c>
      <c r="O140" s="32" t="s">
        <v>54</v>
      </c>
      <c r="P140" s="40" t="s">
        <v>38</v>
      </c>
      <c r="Q140" s="32" t="s">
        <v>75</v>
      </c>
      <c r="R140" s="32" t="s">
        <v>208</v>
      </c>
      <c r="S140" s="32" t="s">
        <v>42</v>
      </c>
      <c r="T140" s="32" t="s">
        <v>290</v>
      </c>
      <c r="V140" s="77"/>
      <c r="X140" s="99" t="s">
        <v>44</v>
      </c>
      <c r="Y140" s="104"/>
      <c r="Z140" s="104"/>
      <c r="AA140" s="104"/>
      <c r="AB140" s="104"/>
      <c r="AC140" s="104"/>
      <c r="AD140" s="104"/>
      <c r="AE140" s="104"/>
      <c r="AF140" s="104"/>
      <c r="AG140" s="104"/>
      <c r="AH140" s="104"/>
      <c r="AI140" s="104"/>
      <c r="AJ140" s="104"/>
      <c r="AK140" s="104"/>
      <c r="AL140" s="104"/>
      <c r="AM140" s="104"/>
      <c r="AN140" s="104"/>
      <c r="AO140" s="104"/>
      <c r="AP140" s="104"/>
      <c r="AQ140" s="104"/>
      <c r="AR140" s="104"/>
      <c r="AS140" s="104"/>
      <c r="AT140" s="104"/>
      <c r="AU140" s="104"/>
      <c r="AV140" s="104"/>
      <c r="AW140" s="104"/>
      <c r="AX140" s="104"/>
      <c r="AY140" s="104"/>
      <c r="AZ140" s="104"/>
    </row>
    <row r="141" spans="2:52" ht="49.5" hidden="1" x14ac:dyDescent="0.35">
      <c r="B141" s="22" t="s">
        <v>78</v>
      </c>
      <c r="C141" s="69" t="s">
        <v>291</v>
      </c>
      <c r="D141" s="30">
        <v>1</v>
      </c>
      <c r="E141" s="30">
        <v>1</v>
      </c>
      <c r="F141" s="30">
        <v>1</v>
      </c>
      <c r="G141" s="30"/>
      <c r="H141" s="31">
        <v>2</v>
      </c>
      <c r="I141" s="30"/>
      <c r="J141" s="30">
        <v>2</v>
      </c>
      <c r="K141" s="30">
        <v>1</v>
      </c>
      <c r="L141" s="61">
        <f t="shared" ref="L141:L204" si="2">(D141*0.2)+(E141*0.13)+(F141*0.14)+(G141*0.1)+(H141*0.1)+(I141*0.08)+(J141*0.1)+(K141*0.15)</f>
        <v>1.02</v>
      </c>
      <c r="M141" s="32" t="s">
        <v>35</v>
      </c>
      <c r="N141" s="32" t="s">
        <v>36</v>
      </c>
      <c r="O141" s="32" t="s">
        <v>37</v>
      </c>
      <c r="P141" s="32" t="s">
        <v>58</v>
      </c>
      <c r="Q141" s="32" t="s">
        <v>99</v>
      </c>
      <c r="R141" s="32"/>
      <c r="S141" s="32" t="s">
        <v>42</v>
      </c>
      <c r="T141" s="32" t="s">
        <v>292</v>
      </c>
      <c r="V141" s="77"/>
      <c r="X141" s="99" t="s">
        <v>44</v>
      </c>
      <c r="Y141" s="104"/>
      <c r="Z141" s="104"/>
      <c r="AA141" s="104"/>
      <c r="AB141" s="104"/>
      <c r="AC141" s="104"/>
      <c r="AD141" s="104"/>
      <c r="AE141" s="104"/>
      <c r="AF141" s="104"/>
      <c r="AG141" s="104"/>
      <c r="AH141" s="104"/>
      <c r="AI141" s="104"/>
      <c r="AJ141" s="104"/>
      <c r="AK141" s="104"/>
      <c r="AL141" s="104"/>
      <c r="AM141" s="104"/>
      <c r="AN141" s="104"/>
      <c r="AO141" s="104"/>
      <c r="AP141" s="104"/>
      <c r="AQ141" s="104"/>
      <c r="AR141" s="104"/>
      <c r="AS141" s="104"/>
      <c r="AT141" s="104"/>
      <c r="AU141" s="104"/>
      <c r="AV141" s="104"/>
      <c r="AW141" s="104"/>
      <c r="AX141" s="104"/>
      <c r="AY141" s="104"/>
      <c r="AZ141" s="104"/>
    </row>
    <row r="142" spans="2:52" ht="58.9" hidden="1" customHeight="1" x14ac:dyDescent="0.35">
      <c r="B142" s="22" t="s">
        <v>169</v>
      </c>
      <c r="C142" s="69" t="s">
        <v>293</v>
      </c>
      <c r="D142" s="30">
        <v>1</v>
      </c>
      <c r="E142" s="30">
        <v>1</v>
      </c>
      <c r="F142" s="30">
        <v>1</v>
      </c>
      <c r="G142" s="30">
        <v>1</v>
      </c>
      <c r="H142" s="31">
        <v>2</v>
      </c>
      <c r="I142" s="30"/>
      <c r="J142" s="30">
        <v>1</v>
      </c>
      <c r="K142" s="30">
        <v>1</v>
      </c>
      <c r="L142" s="61">
        <f t="shared" si="2"/>
        <v>1.02</v>
      </c>
      <c r="M142" s="32" t="s">
        <v>35</v>
      </c>
      <c r="N142" s="32" t="s">
        <v>36</v>
      </c>
      <c r="O142" s="32" t="s">
        <v>37</v>
      </c>
      <c r="P142" s="40" t="s">
        <v>38</v>
      </c>
      <c r="Q142" s="32" t="s">
        <v>39</v>
      </c>
      <c r="R142" s="32"/>
      <c r="S142" s="32" t="s">
        <v>42</v>
      </c>
      <c r="T142" s="32" t="s">
        <v>111</v>
      </c>
      <c r="V142" s="77"/>
      <c r="X142" s="99" t="s">
        <v>44</v>
      </c>
      <c r="Y142" s="104"/>
      <c r="Z142" s="104"/>
      <c r="AA142" s="104"/>
      <c r="AB142" s="104"/>
      <c r="AC142" s="104"/>
      <c r="AD142" s="104"/>
      <c r="AE142" s="104"/>
      <c r="AF142" s="104"/>
      <c r="AG142" s="104"/>
      <c r="AH142" s="104"/>
      <c r="AI142" s="104"/>
      <c r="AJ142" s="104"/>
      <c r="AK142" s="104"/>
      <c r="AL142" s="104"/>
      <c r="AM142" s="104"/>
      <c r="AN142" s="104"/>
      <c r="AO142" s="104"/>
      <c r="AP142" s="104"/>
      <c r="AQ142" s="104"/>
      <c r="AR142" s="104"/>
      <c r="AS142" s="104"/>
      <c r="AT142" s="104"/>
      <c r="AU142" s="104"/>
      <c r="AV142" s="104"/>
      <c r="AW142" s="104"/>
      <c r="AX142" s="104"/>
      <c r="AY142" s="104"/>
      <c r="AZ142" s="104"/>
    </row>
    <row r="143" spans="2:52" ht="49.5" hidden="1" x14ac:dyDescent="0.35">
      <c r="B143" s="22" t="s">
        <v>78</v>
      </c>
      <c r="C143" s="69" t="s">
        <v>294</v>
      </c>
      <c r="D143" s="39">
        <v>1</v>
      </c>
      <c r="E143" s="39">
        <v>1</v>
      </c>
      <c r="F143" s="39">
        <v>1</v>
      </c>
      <c r="G143" s="39">
        <v>1</v>
      </c>
      <c r="H143" s="42">
        <v>2</v>
      </c>
      <c r="I143" s="39"/>
      <c r="J143" s="37">
        <v>1</v>
      </c>
      <c r="K143" s="39">
        <v>1</v>
      </c>
      <c r="L143" s="61">
        <f t="shared" si="2"/>
        <v>1.02</v>
      </c>
      <c r="M143" s="32" t="s">
        <v>57</v>
      </c>
      <c r="N143" s="32" t="s">
        <v>129</v>
      </c>
      <c r="O143" s="32" t="s">
        <v>37</v>
      </c>
      <c r="P143" s="40" t="s">
        <v>38</v>
      </c>
      <c r="Q143" s="32" t="s">
        <v>90</v>
      </c>
      <c r="R143" s="60" t="s">
        <v>121</v>
      </c>
      <c r="S143" s="32" t="s">
        <v>42</v>
      </c>
      <c r="T143" s="32" t="s">
        <v>111</v>
      </c>
      <c r="V143" s="77"/>
      <c r="X143" s="99" t="s">
        <v>44</v>
      </c>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row>
    <row r="144" spans="2:52" ht="33" hidden="1" x14ac:dyDescent="0.35">
      <c r="B144" s="22" t="s">
        <v>100</v>
      </c>
      <c r="C144" s="69" t="s">
        <v>295</v>
      </c>
      <c r="D144" s="37"/>
      <c r="E144" s="37"/>
      <c r="F144" s="37">
        <v>1</v>
      </c>
      <c r="G144" s="37"/>
      <c r="H144" s="40">
        <v>2</v>
      </c>
      <c r="I144" s="37">
        <v>1</v>
      </c>
      <c r="J144" s="37">
        <v>3</v>
      </c>
      <c r="K144" s="37">
        <v>2</v>
      </c>
      <c r="L144" s="61">
        <f t="shared" si="2"/>
        <v>1.02</v>
      </c>
      <c r="M144" s="32" t="s">
        <v>47</v>
      </c>
      <c r="N144" s="37" t="s">
        <v>38</v>
      </c>
      <c r="O144" s="37" t="s">
        <v>38</v>
      </c>
      <c r="P144" s="40" t="s">
        <v>38</v>
      </c>
      <c r="Q144" s="32" t="s">
        <v>75</v>
      </c>
      <c r="R144" s="60" t="s">
        <v>121</v>
      </c>
      <c r="S144" s="32" t="s">
        <v>42</v>
      </c>
      <c r="T144" s="32" t="s">
        <v>111</v>
      </c>
      <c r="V144" s="77"/>
      <c r="X144" s="99" t="s">
        <v>44</v>
      </c>
      <c r="Y144" s="104"/>
      <c r="Z144" s="104"/>
      <c r="AA144" s="104"/>
      <c r="AB144" s="104"/>
      <c r="AC144" s="104"/>
      <c r="AD144" s="104"/>
      <c r="AE144" s="104"/>
      <c r="AF144" s="104"/>
      <c r="AG144" s="104"/>
      <c r="AH144" s="104"/>
      <c r="AI144" s="104"/>
      <c r="AJ144" s="104"/>
      <c r="AK144" s="104"/>
      <c r="AL144" s="104"/>
      <c r="AM144" s="104"/>
      <c r="AN144" s="104"/>
      <c r="AO144" s="104"/>
      <c r="AP144" s="104"/>
      <c r="AQ144" s="104"/>
      <c r="AR144" s="104"/>
      <c r="AS144" s="104"/>
      <c r="AT144" s="104"/>
      <c r="AU144" s="104"/>
      <c r="AV144" s="104"/>
      <c r="AW144" s="104"/>
      <c r="AX144" s="104"/>
      <c r="AY144" s="104"/>
      <c r="AZ144" s="104"/>
    </row>
    <row r="145" spans="2:52" ht="33" hidden="1" x14ac:dyDescent="0.35">
      <c r="B145" s="22" t="s">
        <v>100</v>
      </c>
      <c r="C145" s="69" t="s">
        <v>296</v>
      </c>
      <c r="D145" s="37">
        <v>1</v>
      </c>
      <c r="E145" s="37"/>
      <c r="F145" s="37">
        <v>1</v>
      </c>
      <c r="G145" s="37"/>
      <c r="H145" s="40">
        <v>2</v>
      </c>
      <c r="I145" s="37">
        <v>1</v>
      </c>
      <c r="J145" s="37">
        <v>1</v>
      </c>
      <c r="K145" s="37">
        <v>2</v>
      </c>
      <c r="L145" s="61">
        <f t="shared" si="2"/>
        <v>1.02</v>
      </c>
      <c r="M145" s="32" t="s">
        <v>35</v>
      </c>
      <c r="N145" s="32" t="s">
        <v>36</v>
      </c>
      <c r="O145" s="32" t="s">
        <v>62</v>
      </c>
      <c r="P145" s="40" t="s">
        <v>38</v>
      </c>
      <c r="Q145" s="32" t="s">
        <v>48</v>
      </c>
      <c r="R145" s="60" t="s">
        <v>121</v>
      </c>
      <c r="S145" s="32" t="s">
        <v>42</v>
      </c>
      <c r="T145" s="32" t="s">
        <v>147</v>
      </c>
      <c r="V145" s="77"/>
      <c r="X145" s="99" t="s">
        <v>44</v>
      </c>
      <c r="Y145" s="104"/>
      <c r="Z145" s="104"/>
      <c r="AA145" s="104"/>
      <c r="AB145" s="104"/>
      <c r="AC145" s="104"/>
      <c r="AD145" s="104"/>
      <c r="AE145" s="104"/>
      <c r="AF145" s="104"/>
      <c r="AG145" s="104"/>
      <c r="AH145" s="104"/>
      <c r="AI145" s="104"/>
      <c r="AJ145" s="104"/>
      <c r="AK145" s="104"/>
      <c r="AL145" s="104"/>
      <c r="AM145" s="104"/>
      <c r="AN145" s="104"/>
      <c r="AO145" s="104"/>
      <c r="AP145" s="104"/>
      <c r="AQ145" s="104"/>
      <c r="AR145" s="104"/>
      <c r="AS145" s="104"/>
      <c r="AT145" s="104"/>
      <c r="AU145" s="104"/>
      <c r="AV145" s="104"/>
      <c r="AW145" s="104"/>
      <c r="AX145" s="104"/>
      <c r="AY145" s="104"/>
      <c r="AZ145" s="104"/>
    </row>
    <row r="146" spans="2:52" ht="33" hidden="1" x14ac:dyDescent="0.35">
      <c r="B146" s="22" t="s">
        <v>64</v>
      </c>
      <c r="C146" s="69" t="s">
        <v>297</v>
      </c>
      <c r="D146" s="39">
        <v>1</v>
      </c>
      <c r="E146" s="39">
        <v>1</v>
      </c>
      <c r="F146" s="39"/>
      <c r="G146" s="39"/>
      <c r="H146" s="42">
        <v>2</v>
      </c>
      <c r="I146" s="39">
        <v>1</v>
      </c>
      <c r="J146" s="37">
        <v>1</v>
      </c>
      <c r="K146" s="41">
        <v>2</v>
      </c>
      <c r="L146" s="61">
        <f t="shared" si="2"/>
        <v>1.01</v>
      </c>
      <c r="M146" s="32" t="s">
        <v>57</v>
      </c>
      <c r="N146" s="32" t="s">
        <v>36</v>
      </c>
      <c r="O146" s="32" t="s">
        <v>54</v>
      </c>
      <c r="P146" s="32" t="s">
        <v>120</v>
      </c>
      <c r="Q146" s="32" t="s">
        <v>84</v>
      </c>
      <c r="R146" s="60" t="s">
        <v>121</v>
      </c>
      <c r="S146" s="32" t="s">
        <v>42</v>
      </c>
      <c r="T146" s="32" t="s">
        <v>42</v>
      </c>
      <c r="V146" s="77"/>
      <c r="X146" s="99" t="s">
        <v>44</v>
      </c>
      <c r="Y146" s="104"/>
      <c r="Z146" s="104"/>
      <c r="AA146" s="104"/>
      <c r="AB146" s="104"/>
      <c r="AC146" s="104"/>
      <c r="AD146" s="104"/>
      <c r="AE146" s="104"/>
      <c r="AF146" s="104"/>
      <c r="AG146" s="104"/>
      <c r="AH146" s="104"/>
      <c r="AI146" s="104"/>
      <c r="AJ146" s="104"/>
      <c r="AK146" s="104"/>
      <c r="AL146" s="104"/>
      <c r="AM146" s="104"/>
      <c r="AN146" s="104"/>
      <c r="AO146" s="104"/>
      <c r="AP146" s="104"/>
      <c r="AQ146" s="104"/>
      <c r="AR146" s="104"/>
      <c r="AS146" s="104"/>
      <c r="AT146" s="104"/>
      <c r="AU146" s="104"/>
      <c r="AV146" s="104"/>
      <c r="AW146" s="104"/>
      <c r="AX146" s="104"/>
      <c r="AY146" s="104"/>
      <c r="AZ146" s="104"/>
    </row>
    <row r="147" spans="2:52" ht="33" hidden="1" x14ac:dyDescent="0.35">
      <c r="B147" s="22" t="s">
        <v>64</v>
      </c>
      <c r="C147" s="69" t="s">
        <v>298</v>
      </c>
      <c r="D147" s="39">
        <v>1</v>
      </c>
      <c r="E147" s="39">
        <v>1</v>
      </c>
      <c r="F147" s="39">
        <v>1</v>
      </c>
      <c r="G147" s="39"/>
      <c r="H147" s="42">
        <v>3</v>
      </c>
      <c r="I147" s="39">
        <v>1</v>
      </c>
      <c r="J147" s="37"/>
      <c r="K147" s="41">
        <v>1</v>
      </c>
      <c r="L147" s="61">
        <f t="shared" si="2"/>
        <v>1</v>
      </c>
      <c r="M147" s="32" t="s">
        <v>57</v>
      </c>
      <c r="N147" s="32" t="s">
        <v>36</v>
      </c>
      <c r="O147" s="32" t="s">
        <v>54</v>
      </c>
      <c r="P147" s="32" t="s">
        <v>120</v>
      </c>
      <c r="Q147" s="32" t="s">
        <v>84</v>
      </c>
      <c r="R147" s="60" t="s">
        <v>121</v>
      </c>
      <c r="S147" s="32" t="s">
        <v>42</v>
      </c>
      <c r="T147" s="32" t="s">
        <v>292</v>
      </c>
      <c r="V147" s="77"/>
      <c r="X147" s="99" t="s">
        <v>44</v>
      </c>
      <c r="Y147" s="104"/>
      <c r="Z147" s="104"/>
      <c r="AA147" s="104"/>
      <c r="AB147" s="104"/>
      <c r="AC147" s="104"/>
      <c r="AD147" s="104"/>
      <c r="AE147" s="104"/>
      <c r="AF147" s="104"/>
      <c r="AG147" s="104"/>
      <c r="AH147" s="104"/>
      <c r="AI147" s="104"/>
      <c r="AJ147" s="104"/>
      <c r="AK147" s="104"/>
      <c r="AL147" s="104"/>
      <c r="AM147" s="104"/>
      <c r="AN147" s="104"/>
      <c r="AO147" s="104"/>
      <c r="AP147" s="104"/>
      <c r="AQ147" s="104"/>
      <c r="AR147" s="104"/>
      <c r="AS147" s="104"/>
      <c r="AT147" s="104"/>
      <c r="AU147" s="104"/>
      <c r="AV147" s="104"/>
      <c r="AW147" s="104"/>
      <c r="AX147" s="104"/>
      <c r="AY147" s="104"/>
      <c r="AZ147" s="104"/>
    </row>
    <row r="148" spans="2:52" ht="49.5" hidden="1" x14ac:dyDescent="0.35">
      <c r="B148" s="22" t="s">
        <v>165</v>
      </c>
      <c r="C148" s="69" t="s">
        <v>299</v>
      </c>
      <c r="D148" s="37">
        <v>1</v>
      </c>
      <c r="E148" s="39">
        <v>1</v>
      </c>
      <c r="F148" s="37">
        <v>1</v>
      </c>
      <c r="G148" s="37"/>
      <c r="H148" s="40">
        <v>2</v>
      </c>
      <c r="I148" s="37">
        <v>1</v>
      </c>
      <c r="J148" s="37">
        <v>1</v>
      </c>
      <c r="K148" s="37">
        <v>1</v>
      </c>
      <c r="L148" s="61">
        <f t="shared" si="2"/>
        <v>1</v>
      </c>
      <c r="M148" s="32" t="s">
        <v>35</v>
      </c>
      <c r="N148" s="37" t="s">
        <v>38</v>
      </c>
      <c r="O148" s="32" t="s">
        <v>54</v>
      </c>
      <c r="P148" s="40" t="s">
        <v>38</v>
      </c>
      <c r="Q148" s="32" t="s">
        <v>84</v>
      </c>
      <c r="R148" s="60" t="s">
        <v>121</v>
      </c>
      <c r="S148" s="32" t="s">
        <v>42</v>
      </c>
      <c r="T148" s="32" t="s">
        <v>42</v>
      </c>
      <c r="V148" s="77"/>
      <c r="X148" s="99" t="s">
        <v>44</v>
      </c>
      <c r="Y148" s="104"/>
      <c r="Z148" s="104"/>
      <c r="AA148" s="104"/>
      <c r="AB148" s="104"/>
      <c r="AC148" s="104"/>
      <c r="AD148" s="104"/>
      <c r="AE148" s="104"/>
      <c r="AF148" s="104"/>
      <c r="AG148" s="104"/>
      <c r="AH148" s="104"/>
      <c r="AI148" s="104"/>
      <c r="AJ148" s="104"/>
      <c r="AK148" s="104"/>
      <c r="AL148" s="104"/>
      <c r="AM148" s="104"/>
      <c r="AN148" s="104"/>
      <c r="AO148" s="104"/>
      <c r="AP148" s="104"/>
      <c r="AQ148" s="104"/>
      <c r="AR148" s="104"/>
      <c r="AS148" s="104"/>
      <c r="AT148" s="104"/>
      <c r="AU148" s="104"/>
      <c r="AV148" s="104"/>
      <c r="AW148" s="104"/>
      <c r="AX148" s="104"/>
      <c r="AY148" s="104"/>
      <c r="AZ148" s="104"/>
    </row>
    <row r="149" spans="2:52" ht="33" hidden="1" x14ac:dyDescent="0.35">
      <c r="B149" s="22" t="s">
        <v>123</v>
      </c>
      <c r="C149" s="69" t="s">
        <v>300</v>
      </c>
      <c r="D149" s="37">
        <v>1</v>
      </c>
      <c r="E149" s="39">
        <v>1</v>
      </c>
      <c r="F149" s="37">
        <v>1</v>
      </c>
      <c r="G149" s="37"/>
      <c r="H149" s="40">
        <v>2</v>
      </c>
      <c r="I149" s="37">
        <v>1</v>
      </c>
      <c r="J149" s="37">
        <v>1</v>
      </c>
      <c r="K149" s="37">
        <v>1</v>
      </c>
      <c r="L149" s="61">
        <f t="shared" si="2"/>
        <v>1</v>
      </c>
      <c r="M149" s="32" t="s">
        <v>35</v>
      </c>
      <c r="N149" s="32" t="s">
        <v>36</v>
      </c>
      <c r="O149" s="32" t="s">
        <v>62</v>
      </c>
      <c r="P149" s="40" t="s">
        <v>38</v>
      </c>
      <c r="Q149" s="32" t="s">
        <v>99</v>
      </c>
      <c r="R149" s="32" t="s">
        <v>301</v>
      </c>
      <c r="S149" s="32" t="s">
        <v>42</v>
      </c>
      <c r="T149" s="32" t="s">
        <v>42</v>
      </c>
      <c r="V149" s="77"/>
      <c r="X149" s="99" t="s">
        <v>44</v>
      </c>
      <c r="Y149" s="104"/>
      <c r="Z149" s="104"/>
      <c r="AA149" s="104"/>
      <c r="AB149" s="104"/>
      <c r="AC149" s="104"/>
      <c r="AD149" s="104"/>
      <c r="AE149" s="104"/>
      <c r="AF149" s="104"/>
      <c r="AG149" s="104"/>
      <c r="AH149" s="104"/>
      <c r="AI149" s="104"/>
      <c r="AJ149" s="104"/>
      <c r="AK149" s="104"/>
      <c r="AL149" s="104"/>
      <c r="AM149" s="104"/>
      <c r="AN149" s="104"/>
      <c r="AO149" s="104"/>
      <c r="AP149" s="104"/>
      <c r="AQ149" s="104"/>
      <c r="AR149" s="104"/>
      <c r="AS149" s="104"/>
      <c r="AT149" s="104"/>
      <c r="AU149" s="104"/>
      <c r="AV149" s="104"/>
      <c r="AW149" s="104"/>
      <c r="AX149" s="104"/>
      <c r="AY149" s="104"/>
      <c r="AZ149" s="104"/>
    </row>
    <row r="150" spans="2:52" ht="48" hidden="1" customHeight="1" x14ac:dyDescent="0.35">
      <c r="B150" s="22" t="s">
        <v>60</v>
      </c>
      <c r="C150" s="69" t="s">
        <v>302</v>
      </c>
      <c r="D150" s="39">
        <v>1</v>
      </c>
      <c r="E150" s="39">
        <v>1</v>
      </c>
      <c r="F150" s="39">
        <v>1</v>
      </c>
      <c r="G150" s="39"/>
      <c r="H150" s="42">
        <v>2</v>
      </c>
      <c r="I150" s="39">
        <v>1</v>
      </c>
      <c r="J150" s="37">
        <v>1</v>
      </c>
      <c r="K150" s="39">
        <v>1</v>
      </c>
      <c r="L150" s="61">
        <f t="shared" si="2"/>
        <v>1</v>
      </c>
      <c r="M150" s="32" t="s">
        <v>57</v>
      </c>
      <c r="N150" s="32" t="s">
        <v>36</v>
      </c>
      <c r="O150" s="32" t="s">
        <v>54</v>
      </c>
      <c r="P150" s="40" t="s">
        <v>38</v>
      </c>
      <c r="Q150" s="32" t="s">
        <v>84</v>
      </c>
      <c r="R150" s="32" t="s">
        <v>301</v>
      </c>
      <c r="S150" s="32" t="s">
        <v>42</v>
      </c>
      <c r="T150" s="32" t="s">
        <v>42</v>
      </c>
      <c r="V150" s="77"/>
      <c r="X150" s="99" t="s">
        <v>44</v>
      </c>
      <c r="Y150" s="104"/>
      <c r="Z150" s="104"/>
      <c r="AA150" s="104"/>
      <c r="AB150" s="104"/>
      <c r="AC150" s="104"/>
      <c r="AD150" s="104"/>
      <c r="AE150" s="104"/>
      <c r="AF150" s="104"/>
      <c r="AG150" s="104"/>
      <c r="AH150" s="104"/>
      <c r="AI150" s="104"/>
      <c r="AJ150" s="104"/>
      <c r="AK150" s="104"/>
      <c r="AL150" s="104"/>
      <c r="AM150" s="104"/>
      <c r="AN150" s="104"/>
      <c r="AO150" s="104"/>
      <c r="AP150" s="104"/>
      <c r="AQ150" s="104"/>
      <c r="AR150" s="104"/>
      <c r="AS150" s="104"/>
      <c r="AT150" s="104"/>
      <c r="AU150" s="104"/>
      <c r="AV150" s="104"/>
      <c r="AW150" s="104"/>
      <c r="AX150" s="104"/>
      <c r="AY150" s="104"/>
      <c r="AZ150" s="104"/>
    </row>
    <row r="151" spans="2:52" ht="33" hidden="1" x14ac:dyDescent="0.35">
      <c r="B151" s="22" t="s">
        <v>127</v>
      </c>
      <c r="C151" s="69" t="s">
        <v>303</v>
      </c>
      <c r="D151" s="37">
        <v>1</v>
      </c>
      <c r="E151" s="37">
        <v>1</v>
      </c>
      <c r="F151" s="37">
        <v>1</v>
      </c>
      <c r="G151" s="37"/>
      <c r="H151" s="40">
        <v>2</v>
      </c>
      <c r="I151" s="37">
        <v>1</v>
      </c>
      <c r="J151" s="37">
        <v>1</v>
      </c>
      <c r="K151" s="37">
        <v>1</v>
      </c>
      <c r="L151" s="61">
        <f t="shared" si="2"/>
        <v>1</v>
      </c>
      <c r="M151" s="32" t="s">
        <v>57</v>
      </c>
      <c r="N151" s="32" t="s">
        <v>36</v>
      </c>
      <c r="O151" s="32" t="s">
        <v>54</v>
      </c>
      <c r="P151" s="32" t="s">
        <v>63</v>
      </c>
      <c r="Q151" s="32" t="s">
        <v>39</v>
      </c>
      <c r="R151" s="32" t="s">
        <v>121</v>
      </c>
      <c r="S151" s="32" t="s">
        <v>42</v>
      </c>
      <c r="T151" s="32" t="s">
        <v>42</v>
      </c>
      <c r="V151" s="77"/>
      <c r="X151" s="99" t="s">
        <v>44</v>
      </c>
      <c r="Y151" s="104"/>
      <c r="Z151" s="104"/>
      <c r="AA151" s="104"/>
      <c r="AB151" s="104"/>
      <c r="AC151" s="104"/>
      <c r="AD151" s="104"/>
      <c r="AE151" s="104"/>
      <c r="AF151" s="104"/>
      <c r="AG151" s="104"/>
      <c r="AH151" s="104"/>
      <c r="AI151" s="104"/>
      <c r="AJ151" s="104"/>
      <c r="AK151" s="104"/>
      <c r="AL151" s="104"/>
      <c r="AM151" s="104"/>
      <c r="AN151" s="104"/>
      <c r="AO151" s="104"/>
      <c r="AP151" s="104"/>
      <c r="AQ151" s="104"/>
      <c r="AR151" s="104"/>
      <c r="AS151" s="104"/>
      <c r="AT151" s="104"/>
      <c r="AU151" s="104"/>
      <c r="AV151" s="104"/>
      <c r="AW151" s="104"/>
      <c r="AX151" s="104"/>
      <c r="AY151" s="104"/>
      <c r="AZ151" s="104"/>
    </row>
    <row r="152" spans="2:52" ht="66" hidden="1" x14ac:dyDescent="0.35">
      <c r="B152" s="22" t="s">
        <v>88</v>
      </c>
      <c r="C152" s="69" t="s">
        <v>304</v>
      </c>
      <c r="D152" s="39">
        <v>1</v>
      </c>
      <c r="E152" s="39">
        <v>1</v>
      </c>
      <c r="F152" s="39">
        <v>1</v>
      </c>
      <c r="G152" s="39">
        <v>1</v>
      </c>
      <c r="H152" s="42">
        <v>2</v>
      </c>
      <c r="I152" s="39">
        <v>1</v>
      </c>
      <c r="J152" s="37"/>
      <c r="K152" s="39">
        <v>1</v>
      </c>
      <c r="L152" s="61">
        <f t="shared" si="2"/>
        <v>1</v>
      </c>
      <c r="M152" s="32" t="s">
        <v>57</v>
      </c>
      <c r="N152" s="32" t="s">
        <v>36</v>
      </c>
      <c r="O152" s="32" t="s">
        <v>54</v>
      </c>
      <c r="P152" s="32" t="s">
        <v>120</v>
      </c>
      <c r="Q152" s="32" t="s">
        <v>84</v>
      </c>
      <c r="R152" s="32" t="s">
        <v>254</v>
      </c>
      <c r="S152" s="32" t="s">
        <v>42</v>
      </c>
      <c r="T152" s="32" t="s">
        <v>305</v>
      </c>
      <c r="V152" s="77"/>
      <c r="X152" s="99" t="s">
        <v>44</v>
      </c>
      <c r="Y152" s="104"/>
      <c r="Z152" s="104"/>
      <c r="AA152" s="104"/>
      <c r="AB152" s="104"/>
      <c r="AC152" s="104"/>
      <c r="AD152" s="104"/>
      <c r="AE152" s="104"/>
      <c r="AF152" s="104"/>
      <c r="AG152" s="104"/>
      <c r="AH152" s="104"/>
      <c r="AI152" s="104"/>
      <c r="AJ152" s="104"/>
      <c r="AK152" s="104"/>
      <c r="AL152" s="104"/>
      <c r="AM152" s="104"/>
      <c r="AN152" s="104"/>
      <c r="AO152" s="104"/>
      <c r="AP152" s="104"/>
      <c r="AQ152" s="104"/>
      <c r="AR152" s="104"/>
      <c r="AS152" s="104"/>
      <c r="AT152" s="104"/>
      <c r="AU152" s="104"/>
      <c r="AV152" s="104"/>
      <c r="AW152" s="104"/>
      <c r="AX152" s="104"/>
      <c r="AY152" s="104"/>
      <c r="AZ152" s="104"/>
    </row>
    <row r="153" spans="2:52" ht="33" hidden="1" x14ac:dyDescent="0.35">
      <c r="B153" s="22" t="s">
        <v>123</v>
      </c>
      <c r="C153" s="69" t="s">
        <v>306</v>
      </c>
      <c r="D153" s="37">
        <v>1</v>
      </c>
      <c r="E153" s="39">
        <v>1</v>
      </c>
      <c r="F153" s="37">
        <v>1</v>
      </c>
      <c r="G153" s="39">
        <v>1</v>
      </c>
      <c r="H153" s="40">
        <v>2</v>
      </c>
      <c r="I153" s="37">
        <v>1</v>
      </c>
      <c r="J153" s="37"/>
      <c r="K153" s="37">
        <v>1</v>
      </c>
      <c r="L153" s="61">
        <f t="shared" si="2"/>
        <v>1</v>
      </c>
      <c r="M153" s="32" t="s">
        <v>57</v>
      </c>
      <c r="N153" s="32" t="s">
        <v>36</v>
      </c>
      <c r="O153" s="32" t="s">
        <v>54</v>
      </c>
      <c r="P153" s="32" t="s">
        <v>307</v>
      </c>
      <c r="Q153" s="32" t="s">
        <v>84</v>
      </c>
      <c r="R153" s="32" t="s">
        <v>69</v>
      </c>
      <c r="S153" s="32" t="s">
        <v>42</v>
      </c>
      <c r="T153" s="32" t="s">
        <v>42</v>
      </c>
      <c r="V153" s="77"/>
      <c r="X153" s="99" t="s">
        <v>44</v>
      </c>
      <c r="Y153" s="104"/>
      <c r="Z153" s="104"/>
      <c r="AA153" s="104"/>
      <c r="AB153" s="104"/>
      <c r="AC153" s="104"/>
      <c r="AD153" s="104"/>
      <c r="AE153" s="104"/>
      <c r="AF153" s="104"/>
      <c r="AG153" s="104"/>
      <c r="AH153" s="104"/>
      <c r="AI153" s="104"/>
      <c r="AJ153" s="104"/>
      <c r="AK153" s="104"/>
      <c r="AL153" s="104"/>
      <c r="AM153" s="104"/>
      <c r="AN153" s="104"/>
      <c r="AO153" s="104"/>
      <c r="AP153" s="104"/>
      <c r="AQ153" s="104"/>
      <c r="AR153" s="104"/>
      <c r="AS153" s="104"/>
      <c r="AT153" s="104"/>
      <c r="AU153" s="104"/>
      <c r="AV153" s="104"/>
      <c r="AW153" s="104"/>
      <c r="AX153" s="104"/>
      <c r="AY153" s="104"/>
      <c r="AZ153" s="104"/>
    </row>
    <row r="154" spans="2:52" ht="57.4" customHeight="1" x14ac:dyDescent="0.35">
      <c r="B154" s="22" t="s">
        <v>82</v>
      </c>
      <c r="C154" s="69" t="s">
        <v>308</v>
      </c>
      <c r="D154" s="37">
        <v>1</v>
      </c>
      <c r="E154" s="39">
        <v>1</v>
      </c>
      <c r="F154" s="37">
        <v>1</v>
      </c>
      <c r="G154" s="37"/>
      <c r="H154" s="40">
        <v>2</v>
      </c>
      <c r="I154" s="37">
        <v>1</v>
      </c>
      <c r="J154" s="37">
        <v>1</v>
      </c>
      <c r="K154" s="37">
        <v>1</v>
      </c>
      <c r="L154" s="61">
        <f t="shared" si="2"/>
        <v>1</v>
      </c>
      <c r="M154" s="32" t="s">
        <v>57</v>
      </c>
      <c r="N154" s="32" t="s">
        <v>36</v>
      </c>
      <c r="O154" s="32" t="s">
        <v>54</v>
      </c>
      <c r="P154" s="40" t="s">
        <v>38</v>
      </c>
      <c r="Q154" s="32" t="s">
        <v>84</v>
      </c>
      <c r="R154" s="32" t="s">
        <v>40</v>
      </c>
      <c r="S154" s="32" t="s">
        <v>42</v>
      </c>
      <c r="T154" s="32" t="s">
        <v>42</v>
      </c>
      <c r="V154" s="77"/>
      <c r="X154" s="99" t="s">
        <v>44</v>
      </c>
      <c r="Y154" s="104"/>
      <c r="Z154" s="104"/>
      <c r="AA154" s="104"/>
      <c r="AB154" s="104"/>
      <c r="AC154" s="104"/>
      <c r="AD154" s="104"/>
      <c r="AE154" s="104"/>
      <c r="AF154" s="104"/>
      <c r="AG154" s="104"/>
      <c r="AH154" s="104"/>
      <c r="AI154" s="104"/>
      <c r="AJ154" s="104"/>
      <c r="AK154" s="104"/>
      <c r="AL154" s="104"/>
      <c r="AM154" s="104"/>
      <c r="AN154" s="104"/>
      <c r="AO154" s="104"/>
      <c r="AP154" s="104"/>
      <c r="AQ154" s="104"/>
      <c r="AR154" s="104"/>
      <c r="AS154" s="104"/>
      <c r="AT154" s="104"/>
      <c r="AU154" s="104"/>
      <c r="AV154" s="104"/>
      <c r="AW154" s="104"/>
      <c r="AX154" s="104"/>
      <c r="AY154" s="104"/>
      <c r="AZ154" s="104"/>
    </row>
    <row r="155" spans="2:52" ht="49.5" hidden="1" x14ac:dyDescent="0.35">
      <c r="B155" s="22" t="s">
        <v>165</v>
      </c>
      <c r="C155" s="69" t="s">
        <v>309</v>
      </c>
      <c r="D155" s="39">
        <v>1</v>
      </c>
      <c r="E155" s="39">
        <v>1</v>
      </c>
      <c r="F155" s="39">
        <v>1</v>
      </c>
      <c r="G155" s="39"/>
      <c r="H155" s="42">
        <v>2</v>
      </c>
      <c r="I155" s="39">
        <v>1</v>
      </c>
      <c r="J155" s="37">
        <v>1</v>
      </c>
      <c r="K155" s="39">
        <v>1</v>
      </c>
      <c r="L155" s="61">
        <f t="shared" si="2"/>
        <v>1</v>
      </c>
      <c r="M155" s="32" t="s">
        <v>57</v>
      </c>
      <c r="N155" s="32" t="s">
        <v>36</v>
      </c>
      <c r="O155" s="32" t="s">
        <v>54</v>
      </c>
      <c r="P155" s="40" t="s">
        <v>38</v>
      </c>
      <c r="Q155" s="32" t="s">
        <v>39</v>
      </c>
      <c r="R155" s="60" t="s">
        <v>121</v>
      </c>
      <c r="S155" s="32" t="s">
        <v>42</v>
      </c>
      <c r="T155" s="32" t="s">
        <v>42</v>
      </c>
      <c r="V155" s="77"/>
      <c r="X155" s="99" t="s">
        <v>44</v>
      </c>
      <c r="Y155" s="104"/>
      <c r="Z155" s="104"/>
      <c r="AA155" s="104"/>
      <c r="AB155" s="104"/>
      <c r="AC155" s="104"/>
      <c r="AD155" s="104"/>
      <c r="AE155" s="104"/>
      <c r="AF155" s="104"/>
      <c r="AG155" s="104"/>
      <c r="AH155" s="104"/>
      <c r="AI155" s="104"/>
      <c r="AJ155" s="104"/>
      <c r="AK155" s="104"/>
      <c r="AL155" s="104"/>
      <c r="AM155" s="104"/>
      <c r="AN155" s="104"/>
      <c r="AO155" s="104"/>
      <c r="AP155" s="104"/>
      <c r="AQ155" s="104"/>
      <c r="AR155" s="104"/>
      <c r="AS155" s="104"/>
      <c r="AT155" s="104"/>
      <c r="AU155" s="104"/>
      <c r="AV155" s="104"/>
      <c r="AW155" s="104"/>
      <c r="AX155" s="104"/>
      <c r="AY155" s="104"/>
      <c r="AZ155" s="104"/>
    </row>
    <row r="156" spans="2:52" ht="33" hidden="1" x14ac:dyDescent="0.35">
      <c r="B156" s="22" t="s">
        <v>133</v>
      </c>
      <c r="C156" s="69" t="s">
        <v>310</v>
      </c>
      <c r="D156" s="37">
        <v>1</v>
      </c>
      <c r="E156" s="39">
        <v>1</v>
      </c>
      <c r="F156" s="37">
        <v>1</v>
      </c>
      <c r="G156" s="39">
        <v>1</v>
      </c>
      <c r="H156" s="40">
        <v>1</v>
      </c>
      <c r="I156" s="37">
        <v>1</v>
      </c>
      <c r="J156" s="37">
        <v>1</v>
      </c>
      <c r="K156" s="37">
        <v>1</v>
      </c>
      <c r="L156" s="61">
        <f t="shared" si="2"/>
        <v>1</v>
      </c>
      <c r="M156" s="32" t="s">
        <v>57</v>
      </c>
      <c r="N156" s="32" t="s">
        <v>58</v>
      </c>
      <c r="O156" s="32" t="s">
        <v>54</v>
      </c>
      <c r="P156" s="32" t="s">
        <v>131</v>
      </c>
      <c r="Q156" s="32" t="s">
        <v>84</v>
      </c>
      <c r="R156" s="32" t="s">
        <v>107</v>
      </c>
      <c r="S156" s="32" t="s">
        <v>42</v>
      </c>
      <c r="T156" s="32" t="s">
        <v>42</v>
      </c>
      <c r="V156" s="77"/>
      <c r="X156" s="99" t="s">
        <v>44</v>
      </c>
      <c r="Y156" s="104"/>
      <c r="Z156" s="104"/>
      <c r="AA156" s="104"/>
      <c r="AB156" s="104"/>
      <c r="AC156" s="104"/>
      <c r="AD156" s="104"/>
      <c r="AE156" s="104"/>
      <c r="AF156" s="104"/>
      <c r="AG156" s="104"/>
      <c r="AH156" s="104"/>
      <c r="AI156" s="104"/>
      <c r="AJ156" s="104"/>
      <c r="AK156" s="104"/>
      <c r="AL156" s="104"/>
      <c r="AM156" s="104"/>
      <c r="AN156" s="104"/>
      <c r="AO156" s="104"/>
      <c r="AP156" s="104"/>
      <c r="AQ156" s="104"/>
      <c r="AR156" s="104"/>
      <c r="AS156" s="104"/>
      <c r="AT156" s="104"/>
      <c r="AU156" s="104"/>
      <c r="AV156" s="104"/>
      <c r="AW156" s="104"/>
      <c r="AX156" s="104"/>
      <c r="AY156" s="104"/>
      <c r="AZ156" s="104"/>
    </row>
    <row r="157" spans="2:52" ht="49.5" hidden="1" x14ac:dyDescent="0.35">
      <c r="B157" s="22" t="s">
        <v>73</v>
      </c>
      <c r="C157" s="69" t="s">
        <v>311</v>
      </c>
      <c r="D157" s="37"/>
      <c r="E157" s="39">
        <v>1</v>
      </c>
      <c r="F157" s="37">
        <v>1</v>
      </c>
      <c r="G157" s="37"/>
      <c r="H157" s="40">
        <v>1</v>
      </c>
      <c r="I157" s="37">
        <v>1</v>
      </c>
      <c r="J157" s="37">
        <v>1</v>
      </c>
      <c r="K157" s="37">
        <v>3</v>
      </c>
      <c r="L157" s="61">
        <f t="shared" si="2"/>
        <v>1</v>
      </c>
      <c r="M157" s="32" t="s">
        <v>57</v>
      </c>
      <c r="N157" s="32" t="s">
        <v>36</v>
      </c>
      <c r="O157" s="32" t="s">
        <v>54</v>
      </c>
      <c r="P157" s="32" t="s">
        <v>131</v>
      </c>
      <c r="Q157" s="32" t="s">
        <v>84</v>
      </c>
      <c r="R157" s="32" t="s">
        <v>159</v>
      </c>
      <c r="S157" s="32" t="s">
        <v>312</v>
      </c>
      <c r="T157" s="32" t="s">
        <v>42</v>
      </c>
      <c r="V157" s="77"/>
      <c r="X157" s="99" t="s">
        <v>44</v>
      </c>
      <c r="Y157" s="104"/>
      <c r="Z157" s="104"/>
      <c r="AA157" s="104"/>
      <c r="AB157" s="104"/>
      <c r="AC157" s="104"/>
      <c r="AD157" s="104"/>
      <c r="AE157" s="104"/>
      <c r="AF157" s="104"/>
      <c r="AG157" s="104"/>
      <c r="AH157" s="104"/>
      <c r="AI157" s="104"/>
      <c r="AJ157" s="104"/>
      <c r="AK157" s="104"/>
      <c r="AL157" s="104"/>
      <c r="AM157" s="104"/>
      <c r="AN157" s="104"/>
      <c r="AO157" s="104"/>
      <c r="AP157" s="104"/>
      <c r="AQ157" s="104"/>
      <c r="AR157" s="104"/>
      <c r="AS157" s="104"/>
      <c r="AT157" s="104"/>
      <c r="AU157" s="104"/>
      <c r="AV157" s="104"/>
      <c r="AW157" s="104"/>
      <c r="AX157" s="104"/>
      <c r="AY157" s="104"/>
      <c r="AZ157" s="104"/>
    </row>
    <row r="158" spans="2:52" ht="88.15" hidden="1" customHeight="1" x14ac:dyDescent="0.35">
      <c r="B158" s="22" t="s">
        <v>169</v>
      </c>
      <c r="C158" s="69" t="s">
        <v>313</v>
      </c>
      <c r="D158" s="41"/>
      <c r="E158" s="41"/>
      <c r="F158" s="41">
        <v>1</v>
      </c>
      <c r="G158" s="41"/>
      <c r="H158" s="41">
        <v>3</v>
      </c>
      <c r="I158" s="41"/>
      <c r="J158" s="37">
        <v>1</v>
      </c>
      <c r="K158" s="41">
        <v>3</v>
      </c>
      <c r="L158" s="61">
        <f t="shared" si="2"/>
        <v>0.99</v>
      </c>
      <c r="M158" s="32" t="s">
        <v>57</v>
      </c>
      <c r="N158" s="32" t="s">
        <v>80</v>
      </c>
      <c r="O158" s="32" t="s">
        <v>37</v>
      </c>
      <c r="P158" s="40" t="s">
        <v>38</v>
      </c>
      <c r="Q158" s="32" t="s">
        <v>99</v>
      </c>
      <c r="R158" s="32"/>
      <c r="S158" s="32" t="s">
        <v>42</v>
      </c>
      <c r="T158" s="32" t="s">
        <v>314</v>
      </c>
      <c r="V158" s="77"/>
      <c r="X158" s="99" t="s">
        <v>44</v>
      </c>
      <c r="Y158" s="104"/>
      <c r="Z158" s="104"/>
      <c r="AA158" s="104"/>
      <c r="AB158" s="104"/>
      <c r="AC158" s="104"/>
      <c r="AD158" s="104"/>
      <c r="AE158" s="104"/>
      <c r="AF158" s="104"/>
      <c r="AG158" s="104"/>
      <c r="AH158" s="104"/>
      <c r="AI158" s="104"/>
      <c r="AJ158" s="104"/>
      <c r="AK158" s="104"/>
      <c r="AL158" s="104"/>
      <c r="AM158" s="104"/>
      <c r="AN158" s="104"/>
      <c r="AO158" s="104"/>
      <c r="AP158" s="104"/>
      <c r="AQ158" s="104"/>
      <c r="AR158" s="104"/>
      <c r="AS158" s="104"/>
      <c r="AT158" s="104"/>
      <c r="AU158" s="104"/>
      <c r="AV158" s="104"/>
      <c r="AW158" s="104"/>
      <c r="AX158" s="104"/>
      <c r="AY158" s="104"/>
      <c r="AZ158" s="104"/>
    </row>
    <row r="159" spans="2:52" ht="33" hidden="1" x14ac:dyDescent="0.35">
      <c r="B159" s="22" t="s">
        <v>169</v>
      </c>
      <c r="C159" s="69" t="s">
        <v>315</v>
      </c>
      <c r="D159" s="41"/>
      <c r="E159" s="41"/>
      <c r="F159" s="41">
        <v>1</v>
      </c>
      <c r="G159" s="41"/>
      <c r="H159" s="41">
        <v>3</v>
      </c>
      <c r="I159" s="41"/>
      <c r="J159" s="37">
        <v>1</v>
      </c>
      <c r="K159" s="41">
        <v>3</v>
      </c>
      <c r="L159" s="61">
        <f t="shared" si="2"/>
        <v>0.99</v>
      </c>
      <c r="M159" s="32" t="s">
        <v>57</v>
      </c>
      <c r="N159" s="32" t="s">
        <v>36</v>
      </c>
      <c r="O159" s="32" t="s">
        <v>62</v>
      </c>
      <c r="P159" s="32" t="s">
        <v>110</v>
      </c>
      <c r="Q159" s="32" t="s">
        <v>39</v>
      </c>
      <c r="R159" s="60" t="s">
        <v>121</v>
      </c>
      <c r="S159" s="32" t="s">
        <v>42</v>
      </c>
      <c r="T159" s="32" t="s">
        <v>42</v>
      </c>
      <c r="V159" s="77"/>
      <c r="X159" s="99" t="s">
        <v>44</v>
      </c>
      <c r="Y159" s="104"/>
      <c r="Z159" s="104"/>
      <c r="AA159" s="104"/>
      <c r="AB159" s="104"/>
      <c r="AC159" s="104"/>
      <c r="AD159" s="104"/>
      <c r="AE159" s="104"/>
      <c r="AF159" s="104"/>
      <c r="AG159" s="104"/>
      <c r="AH159" s="104"/>
      <c r="AI159" s="104"/>
      <c r="AJ159" s="104"/>
      <c r="AK159" s="104"/>
      <c r="AL159" s="104"/>
      <c r="AM159" s="104"/>
      <c r="AN159" s="104"/>
      <c r="AO159" s="104"/>
      <c r="AP159" s="104"/>
      <c r="AQ159" s="104"/>
      <c r="AR159" s="104"/>
      <c r="AS159" s="104"/>
      <c r="AT159" s="104"/>
      <c r="AU159" s="104"/>
      <c r="AV159" s="104"/>
      <c r="AW159" s="104"/>
      <c r="AX159" s="104"/>
      <c r="AY159" s="104"/>
      <c r="AZ159" s="104"/>
    </row>
    <row r="160" spans="2:52" ht="33" hidden="1" x14ac:dyDescent="0.35">
      <c r="B160" s="22" t="s">
        <v>60</v>
      </c>
      <c r="C160" s="69" t="s">
        <v>316</v>
      </c>
      <c r="D160" s="39">
        <v>1</v>
      </c>
      <c r="E160" s="39"/>
      <c r="F160" s="39"/>
      <c r="G160" s="39"/>
      <c r="H160" s="42">
        <v>2</v>
      </c>
      <c r="I160" s="39">
        <v>1</v>
      </c>
      <c r="J160" s="37">
        <v>2</v>
      </c>
      <c r="K160" s="39">
        <v>2</v>
      </c>
      <c r="L160" s="61">
        <f t="shared" si="2"/>
        <v>0.98</v>
      </c>
      <c r="M160" s="32" t="s">
        <v>35</v>
      </c>
      <c r="N160" s="32" t="s">
        <v>36</v>
      </c>
      <c r="O160" s="32" t="s">
        <v>62</v>
      </c>
      <c r="P160" s="40" t="s">
        <v>38</v>
      </c>
      <c r="Q160" s="32" t="s">
        <v>90</v>
      </c>
      <c r="R160" s="32" t="s">
        <v>155</v>
      </c>
      <c r="S160" s="32" t="s">
        <v>317</v>
      </c>
      <c r="T160" s="32" t="s">
        <v>42</v>
      </c>
      <c r="V160" s="77"/>
      <c r="X160" s="99" t="s">
        <v>44</v>
      </c>
      <c r="Y160" s="104"/>
      <c r="Z160" s="104"/>
      <c r="AA160" s="104"/>
      <c r="AB160" s="104"/>
      <c r="AC160" s="104"/>
      <c r="AD160" s="104"/>
      <c r="AE160" s="104"/>
      <c r="AF160" s="104"/>
      <c r="AG160" s="104"/>
      <c r="AH160" s="104"/>
      <c r="AI160" s="104"/>
      <c r="AJ160" s="104"/>
      <c r="AK160" s="104"/>
      <c r="AL160" s="104"/>
      <c r="AM160" s="104"/>
      <c r="AN160" s="104"/>
      <c r="AO160" s="104"/>
      <c r="AP160" s="104"/>
      <c r="AQ160" s="104"/>
      <c r="AR160" s="104"/>
      <c r="AS160" s="104"/>
      <c r="AT160" s="104"/>
      <c r="AU160" s="104"/>
      <c r="AV160" s="104"/>
      <c r="AW160" s="104"/>
      <c r="AX160" s="104"/>
      <c r="AY160" s="104"/>
      <c r="AZ160" s="104"/>
    </row>
    <row r="161" spans="2:52" ht="68.650000000000006" hidden="1" customHeight="1" x14ac:dyDescent="0.35">
      <c r="B161" s="22" t="s">
        <v>88</v>
      </c>
      <c r="C161" s="69" t="s">
        <v>318</v>
      </c>
      <c r="D161" s="39">
        <v>1</v>
      </c>
      <c r="E161" s="39"/>
      <c r="F161" s="39">
        <v>1</v>
      </c>
      <c r="G161" s="39"/>
      <c r="H161" s="42">
        <v>2</v>
      </c>
      <c r="I161" s="39">
        <v>1</v>
      </c>
      <c r="J161" s="37">
        <v>2</v>
      </c>
      <c r="K161" s="39">
        <v>1</v>
      </c>
      <c r="L161" s="61">
        <f t="shared" si="2"/>
        <v>0.97000000000000008</v>
      </c>
      <c r="M161" s="32" t="s">
        <v>57</v>
      </c>
      <c r="N161" s="32" t="s">
        <v>36</v>
      </c>
      <c r="O161" s="32" t="s">
        <v>37</v>
      </c>
      <c r="P161" s="40" t="s">
        <v>38</v>
      </c>
      <c r="Q161" s="32" t="s">
        <v>48</v>
      </c>
      <c r="R161" s="32" t="s">
        <v>149</v>
      </c>
      <c r="S161" s="32" t="s">
        <v>319</v>
      </c>
      <c r="T161" s="32" t="s">
        <v>42</v>
      </c>
      <c r="V161" s="77"/>
      <c r="X161" s="99" t="s">
        <v>44</v>
      </c>
      <c r="Y161" s="104"/>
      <c r="Z161" s="104"/>
      <c r="AA161" s="104"/>
      <c r="AB161" s="104"/>
      <c r="AC161" s="104"/>
      <c r="AD161" s="104"/>
      <c r="AE161" s="104"/>
      <c r="AF161" s="104"/>
      <c r="AG161" s="104"/>
      <c r="AH161" s="104"/>
      <c r="AI161" s="104"/>
      <c r="AJ161" s="104"/>
      <c r="AK161" s="104"/>
      <c r="AL161" s="104"/>
      <c r="AM161" s="104"/>
      <c r="AN161" s="104"/>
      <c r="AO161" s="104"/>
      <c r="AP161" s="104"/>
      <c r="AQ161" s="104"/>
      <c r="AR161" s="104"/>
      <c r="AS161" s="104"/>
      <c r="AT161" s="104"/>
      <c r="AU161" s="104"/>
      <c r="AV161" s="104"/>
      <c r="AW161" s="104"/>
      <c r="AX161" s="104"/>
      <c r="AY161" s="104"/>
      <c r="AZ161" s="104"/>
    </row>
    <row r="162" spans="2:52" ht="33" hidden="1" x14ac:dyDescent="0.35">
      <c r="B162" s="22" t="s">
        <v>127</v>
      </c>
      <c r="C162" s="69" t="s">
        <v>320</v>
      </c>
      <c r="D162" s="37">
        <v>1</v>
      </c>
      <c r="E162" s="37"/>
      <c r="F162" s="37">
        <v>1</v>
      </c>
      <c r="G162" s="37">
        <v>1</v>
      </c>
      <c r="H162" s="40">
        <v>2</v>
      </c>
      <c r="I162" s="37">
        <v>1</v>
      </c>
      <c r="J162" s="37">
        <v>1</v>
      </c>
      <c r="K162" s="37">
        <v>1</v>
      </c>
      <c r="L162" s="61">
        <f t="shared" si="2"/>
        <v>0.97000000000000008</v>
      </c>
      <c r="M162" s="32" t="s">
        <v>57</v>
      </c>
      <c r="N162" s="32" t="s">
        <v>80</v>
      </c>
      <c r="O162" s="32" t="s">
        <v>37</v>
      </c>
      <c r="P162" s="40" t="s">
        <v>38</v>
      </c>
      <c r="Q162" s="32" t="s">
        <v>48</v>
      </c>
      <c r="R162" s="32" t="s">
        <v>121</v>
      </c>
      <c r="S162" s="32" t="s">
        <v>42</v>
      </c>
      <c r="T162" s="32" t="s">
        <v>42</v>
      </c>
      <c r="V162" s="77"/>
      <c r="X162" s="99" t="s">
        <v>44</v>
      </c>
      <c r="Y162" s="104"/>
      <c r="Z162" s="104"/>
      <c r="AA162" s="104"/>
      <c r="AB162" s="104"/>
      <c r="AC162" s="104"/>
      <c r="AD162" s="104"/>
      <c r="AE162" s="104"/>
      <c r="AF162" s="104"/>
      <c r="AG162" s="104"/>
      <c r="AH162" s="104"/>
      <c r="AI162" s="104"/>
      <c r="AJ162" s="104"/>
      <c r="AK162" s="104"/>
      <c r="AL162" s="104"/>
      <c r="AM162" s="104"/>
      <c r="AN162" s="104"/>
      <c r="AO162" s="104"/>
      <c r="AP162" s="104"/>
      <c r="AQ162" s="104"/>
      <c r="AR162" s="104"/>
      <c r="AS162" s="104"/>
      <c r="AT162" s="104"/>
      <c r="AU162" s="104"/>
      <c r="AV162" s="104"/>
      <c r="AW162" s="104"/>
      <c r="AX162" s="104"/>
      <c r="AY162" s="104"/>
      <c r="AZ162" s="104"/>
    </row>
    <row r="163" spans="2:52" ht="33" hidden="1" x14ac:dyDescent="0.35">
      <c r="B163" s="22" t="s">
        <v>33</v>
      </c>
      <c r="C163" s="69" t="s">
        <v>321</v>
      </c>
      <c r="D163" s="37">
        <v>1</v>
      </c>
      <c r="E163" s="37"/>
      <c r="F163" s="37">
        <v>1</v>
      </c>
      <c r="G163" s="37"/>
      <c r="H163" s="40">
        <v>1</v>
      </c>
      <c r="I163" s="37">
        <v>1</v>
      </c>
      <c r="J163" s="37">
        <v>3</v>
      </c>
      <c r="K163" s="37">
        <v>1</v>
      </c>
      <c r="L163" s="61">
        <f t="shared" si="2"/>
        <v>0.97000000000000008</v>
      </c>
      <c r="M163" s="32" t="s">
        <v>47</v>
      </c>
      <c r="N163" s="37" t="s">
        <v>38</v>
      </c>
      <c r="O163" s="37" t="s">
        <v>38</v>
      </c>
      <c r="P163" s="40" t="s">
        <v>38</v>
      </c>
      <c r="Q163" s="32" t="s">
        <v>93</v>
      </c>
      <c r="R163" s="32"/>
      <c r="S163" s="32" t="s">
        <v>42</v>
      </c>
      <c r="T163" s="32" t="s">
        <v>42</v>
      </c>
      <c r="V163" s="77"/>
      <c r="X163" s="99" t="s">
        <v>44</v>
      </c>
      <c r="Y163" s="104"/>
      <c r="Z163" s="104"/>
      <c r="AA163" s="104"/>
      <c r="AB163" s="104"/>
      <c r="AC163" s="104"/>
      <c r="AD163" s="104"/>
      <c r="AE163" s="104"/>
      <c r="AF163" s="104"/>
      <c r="AG163" s="104"/>
      <c r="AH163" s="104"/>
      <c r="AI163" s="104"/>
      <c r="AJ163" s="104"/>
      <c r="AK163" s="104"/>
      <c r="AL163" s="104"/>
      <c r="AM163" s="104"/>
      <c r="AN163" s="104"/>
      <c r="AO163" s="104"/>
      <c r="AP163" s="104"/>
      <c r="AQ163" s="104"/>
      <c r="AR163" s="104"/>
      <c r="AS163" s="104"/>
      <c r="AT163" s="104"/>
      <c r="AU163" s="104"/>
      <c r="AV163" s="104"/>
      <c r="AW163" s="104"/>
      <c r="AX163" s="104"/>
      <c r="AY163" s="104"/>
      <c r="AZ163" s="104"/>
    </row>
    <row r="164" spans="2:52" ht="74.650000000000006" hidden="1" customHeight="1" x14ac:dyDescent="0.35">
      <c r="B164" s="22" t="s">
        <v>322</v>
      </c>
      <c r="C164" s="69" t="s">
        <v>323</v>
      </c>
      <c r="D164" s="39"/>
      <c r="E164" s="39">
        <v>1</v>
      </c>
      <c r="F164" s="39">
        <v>1</v>
      </c>
      <c r="G164" s="39"/>
      <c r="H164" s="42">
        <v>3</v>
      </c>
      <c r="I164" s="39"/>
      <c r="J164" s="37">
        <v>1</v>
      </c>
      <c r="K164" s="39">
        <v>2</v>
      </c>
      <c r="L164" s="61">
        <f t="shared" si="2"/>
        <v>0.97</v>
      </c>
      <c r="M164" s="32" t="s">
        <v>57</v>
      </c>
      <c r="N164" s="32" t="s">
        <v>129</v>
      </c>
      <c r="O164" s="32" t="s">
        <v>54</v>
      </c>
      <c r="P164" s="32" t="s">
        <v>324</v>
      </c>
      <c r="Q164" s="32" t="s">
        <v>84</v>
      </c>
      <c r="R164" s="32" t="s">
        <v>301</v>
      </c>
      <c r="S164" s="32" t="s">
        <v>42</v>
      </c>
      <c r="T164" s="32" t="s">
        <v>42</v>
      </c>
      <c r="V164" s="77"/>
      <c r="X164" s="99" t="s">
        <v>44</v>
      </c>
      <c r="Y164" s="104"/>
      <c r="Z164" s="104"/>
      <c r="AA164" s="104"/>
      <c r="AB164" s="104"/>
      <c r="AC164" s="104"/>
      <c r="AD164" s="104"/>
      <c r="AE164" s="104"/>
      <c r="AF164" s="104"/>
      <c r="AG164" s="104"/>
      <c r="AH164" s="104"/>
      <c r="AI164" s="104"/>
      <c r="AJ164" s="104"/>
      <c r="AK164" s="104"/>
      <c r="AL164" s="104"/>
      <c r="AM164" s="104"/>
      <c r="AN164" s="104"/>
      <c r="AO164" s="104"/>
      <c r="AP164" s="104"/>
      <c r="AQ164" s="104"/>
      <c r="AR164" s="104"/>
      <c r="AS164" s="104"/>
      <c r="AT164" s="104"/>
      <c r="AU164" s="104"/>
      <c r="AV164" s="104"/>
      <c r="AW164" s="104"/>
      <c r="AX164" s="104"/>
      <c r="AY164" s="104"/>
      <c r="AZ164" s="104"/>
    </row>
    <row r="165" spans="2:52" ht="33" hidden="1" x14ac:dyDescent="0.35">
      <c r="B165" s="22" t="s">
        <v>100</v>
      </c>
      <c r="C165" s="69" t="s">
        <v>325</v>
      </c>
      <c r="D165" s="37"/>
      <c r="E165" s="39">
        <v>1</v>
      </c>
      <c r="F165" s="37">
        <v>1</v>
      </c>
      <c r="G165" s="37"/>
      <c r="H165" s="40">
        <v>2</v>
      </c>
      <c r="I165" s="37"/>
      <c r="J165" s="37">
        <v>2</v>
      </c>
      <c r="K165" s="37">
        <v>2</v>
      </c>
      <c r="L165" s="61">
        <f t="shared" si="2"/>
        <v>0.97</v>
      </c>
      <c r="M165" s="32" t="s">
        <v>35</v>
      </c>
      <c r="N165" s="32" t="s">
        <v>36</v>
      </c>
      <c r="O165" s="32" t="s">
        <v>37</v>
      </c>
      <c r="P165" s="40" t="s">
        <v>38</v>
      </c>
      <c r="Q165" s="32" t="s">
        <v>48</v>
      </c>
      <c r="R165" s="32" t="s">
        <v>94</v>
      </c>
      <c r="S165" s="32" t="s">
        <v>42</v>
      </c>
      <c r="T165" s="32" t="s">
        <v>42</v>
      </c>
      <c r="V165" s="77"/>
      <c r="X165" s="99" t="s">
        <v>44</v>
      </c>
      <c r="Y165" s="104"/>
      <c r="Z165" s="104"/>
      <c r="AA165" s="104"/>
      <c r="AB165" s="104"/>
      <c r="AC165" s="104"/>
      <c r="AD165" s="104"/>
      <c r="AE165" s="104"/>
      <c r="AF165" s="104"/>
      <c r="AG165" s="104"/>
      <c r="AH165" s="104"/>
      <c r="AI165" s="104"/>
      <c r="AJ165" s="104"/>
      <c r="AK165" s="104"/>
      <c r="AL165" s="104"/>
      <c r="AM165" s="104"/>
      <c r="AN165" s="104"/>
      <c r="AO165" s="104"/>
      <c r="AP165" s="104"/>
      <c r="AQ165" s="104"/>
      <c r="AR165" s="104"/>
      <c r="AS165" s="104"/>
      <c r="AT165" s="104"/>
      <c r="AU165" s="104"/>
      <c r="AV165" s="104"/>
      <c r="AW165" s="104"/>
      <c r="AX165" s="104"/>
      <c r="AY165" s="104"/>
      <c r="AZ165" s="104"/>
    </row>
    <row r="166" spans="2:52" ht="52.9" hidden="1" customHeight="1" x14ac:dyDescent="0.35">
      <c r="B166" s="22" t="s">
        <v>165</v>
      </c>
      <c r="C166" s="69" t="s">
        <v>326</v>
      </c>
      <c r="D166" s="39"/>
      <c r="E166" s="39">
        <v>1</v>
      </c>
      <c r="F166" s="39">
        <v>1</v>
      </c>
      <c r="G166" s="39">
        <v>1</v>
      </c>
      <c r="H166" s="42">
        <v>2</v>
      </c>
      <c r="I166" s="39"/>
      <c r="J166" s="37">
        <v>1</v>
      </c>
      <c r="K166" s="39">
        <v>2</v>
      </c>
      <c r="L166" s="61">
        <f t="shared" si="2"/>
        <v>0.97</v>
      </c>
      <c r="M166" s="32" t="s">
        <v>35</v>
      </c>
      <c r="N166" s="32" t="s">
        <v>129</v>
      </c>
      <c r="O166" s="32" t="s">
        <v>54</v>
      </c>
      <c r="P166" s="40" t="s">
        <v>38</v>
      </c>
      <c r="Q166" s="32" t="s">
        <v>93</v>
      </c>
      <c r="R166" s="32" t="s">
        <v>107</v>
      </c>
      <c r="S166" s="32" t="s">
        <v>327</v>
      </c>
      <c r="T166" s="32" t="s">
        <v>42</v>
      </c>
      <c r="V166" s="77"/>
      <c r="X166" s="99" t="s">
        <v>44</v>
      </c>
      <c r="Y166" s="104"/>
      <c r="Z166" s="104"/>
      <c r="AA166" s="104"/>
      <c r="AB166" s="104"/>
      <c r="AC166" s="104"/>
      <c r="AD166" s="104"/>
      <c r="AE166" s="104"/>
      <c r="AF166" s="104"/>
      <c r="AG166" s="104"/>
      <c r="AH166" s="104"/>
      <c r="AI166" s="104"/>
      <c r="AJ166" s="104"/>
      <c r="AK166" s="104"/>
      <c r="AL166" s="104"/>
      <c r="AM166" s="104"/>
      <c r="AN166" s="104"/>
      <c r="AO166" s="104"/>
      <c r="AP166" s="104"/>
      <c r="AQ166" s="104"/>
      <c r="AR166" s="104"/>
      <c r="AS166" s="104"/>
      <c r="AT166" s="104"/>
      <c r="AU166" s="104"/>
      <c r="AV166" s="104"/>
      <c r="AW166" s="104"/>
      <c r="AX166" s="104"/>
      <c r="AY166" s="104"/>
      <c r="AZ166" s="104"/>
    </row>
    <row r="167" spans="2:52" ht="49.5" hidden="1" x14ac:dyDescent="0.35">
      <c r="B167" s="22" t="s">
        <v>322</v>
      </c>
      <c r="C167" s="69" t="s">
        <v>328</v>
      </c>
      <c r="D167" s="39">
        <v>1</v>
      </c>
      <c r="E167" s="39">
        <v>1</v>
      </c>
      <c r="F167" s="39">
        <v>1</v>
      </c>
      <c r="G167" s="39"/>
      <c r="H167" s="42">
        <v>2</v>
      </c>
      <c r="I167" s="39"/>
      <c r="J167" s="37"/>
      <c r="K167" s="39">
        <v>2</v>
      </c>
      <c r="L167" s="61">
        <f t="shared" si="2"/>
        <v>0.97</v>
      </c>
      <c r="M167" s="32" t="s">
        <v>57</v>
      </c>
      <c r="N167" s="32" t="s">
        <v>58</v>
      </c>
      <c r="O167" s="32" t="s">
        <v>54</v>
      </c>
      <c r="P167" s="32" t="s">
        <v>120</v>
      </c>
      <c r="Q167" s="32" t="s">
        <v>84</v>
      </c>
      <c r="R167" s="32" t="s">
        <v>107</v>
      </c>
      <c r="S167" s="32" t="s">
        <v>329</v>
      </c>
      <c r="T167" s="32" t="s">
        <v>42</v>
      </c>
      <c r="V167" s="77"/>
      <c r="X167" s="99" t="s">
        <v>44</v>
      </c>
      <c r="Y167" s="104"/>
      <c r="Z167" s="104"/>
      <c r="AA167" s="104"/>
      <c r="AB167" s="104"/>
      <c r="AC167" s="104"/>
      <c r="AD167" s="104"/>
      <c r="AE167" s="104"/>
      <c r="AF167" s="104"/>
      <c r="AG167" s="104"/>
      <c r="AH167" s="104"/>
      <c r="AI167" s="104"/>
      <c r="AJ167" s="104"/>
      <c r="AK167" s="104"/>
      <c r="AL167" s="104"/>
      <c r="AM167" s="104"/>
      <c r="AN167" s="104"/>
      <c r="AO167" s="104"/>
      <c r="AP167" s="104"/>
      <c r="AQ167" s="104"/>
      <c r="AR167" s="104"/>
      <c r="AS167" s="104"/>
      <c r="AT167" s="104"/>
      <c r="AU167" s="104"/>
      <c r="AV167" s="104"/>
      <c r="AW167" s="104"/>
      <c r="AX167" s="104"/>
      <c r="AY167" s="104"/>
      <c r="AZ167" s="104"/>
    </row>
    <row r="168" spans="2:52" ht="48" hidden="1" customHeight="1" x14ac:dyDescent="0.35">
      <c r="B168" s="22" t="s">
        <v>322</v>
      </c>
      <c r="C168" s="69" t="s">
        <v>330</v>
      </c>
      <c r="D168" s="39">
        <v>1</v>
      </c>
      <c r="E168" s="39">
        <v>1</v>
      </c>
      <c r="F168" s="39">
        <v>1</v>
      </c>
      <c r="G168" s="39"/>
      <c r="H168" s="42">
        <v>2</v>
      </c>
      <c r="I168" s="39"/>
      <c r="J168" s="37"/>
      <c r="K168" s="39">
        <v>2</v>
      </c>
      <c r="L168" s="61">
        <f t="shared" si="2"/>
        <v>0.97</v>
      </c>
      <c r="M168" s="32" t="s">
        <v>57</v>
      </c>
      <c r="N168" s="32" t="s">
        <v>36</v>
      </c>
      <c r="O168" s="32" t="s">
        <v>54</v>
      </c>
      <c r="P168" s="32" t="s">
        <v>120</v>
      </c>
      <c r="Q168" s="32" t="s">
        <v>84</v>
      </c>
      <c r="R168" s="60" t="s">
        <v>94</v>
      </c>
      <c r="S168" s="32" t="s">
        <v>42</v>
      </c>
      <c r="T168" s="32" t="s">
        <v>42</v>
      </c>
      <c r="V168" s="77"/>
      <c r="X168" s="99" t="s">
        <v>44</v>
      </c>
      <c r="Y168" s="104"/>
      <c r="Z168" s="104"/>
      <c r="AA168" s="104"/>
      <c r="AB168" s="104"/>
      <c r="AC168" s="104"/>
      <c r="AD168" s="104"/>
      <c r="AE168" s="104"/>
      <c r="AF168" s="104"/>
      <c r="AG168" s="104"/>
      <c r="AH168" s="104"/>
      <c r="AI168" s="104"/>
      <c r="AJ168" s="104"/>
      <c r="AK168" s="104"/>
      <c r="AL168" s="104"/>
      <c r="AM168" s="104"/>
      <c r="AN168" s="104"/>
      <c r="AO168" s="104"/>
      <c r="AP168" s="104"/>
      <c r="AQ168" s="104"/>
      <c r="AR168" s="104"/>
      <c r="AS168" s="104"/>
      <c r="AT168" s="104"/>
      <c r="AU168" s="104"/>
      <c r="AV168" s="104"/>
      <c r="AW168" s="104"/>
      <c r="AX168" s="104"/>
      <c r="AY168" s="104"/>
      <c r="AZ168" s="104"/>
    </row>
    <row r="169" spans="2:52" ht="49.5" hidden="1" x14ac:dyDescent="0.35">
      <c r="B169" s="22" t="s">
        <v>73</v>
      </c>
      <c r="C169" s="69" t="s">
        <v>331</v>
      </c>
      <c r="D169" s="37"/>
      <c r="E169" s="39">
        <v>1</v>
      </c>
      <c r="F169" s="37">
        <v>1</v>
      </c>
      <c r="G169" s="39">
        <v>1</v>
      </c>
      <c r="H169" s="40">
        <v>1</v>
      </c>
      <c r="I169" s="37"/>
      <c r="J169" s="37">
        <v>2</v>
      </c>
      <c r="K169" s="37">
        <v>2</v>
      </c>
      <c r="L169" s="61">
        <f t="shared" si="2"/>
        <v>0.97</v>
      </c>
      <c r="M169" s="32" t="s">
        <v>47</v>
      </c>
      <c r="N169" s="37" t="s">
        <v>38</v>
      </c>
      <c r="O169" s="37" t="s">
        <v>38</v>
      </c>
      <c r="P169" s="32" t="s">
        <v>213</v>
      </c>
      <c r="Q169" s="32" t="s">
        <v>93</v>
      </c>
      <c r="R169" s="32" t="s">
        <v>332</v>
      </c>
      <c r="S169" s="32" t="s">
        <v>42</v>
      </c>
      <c r="T169" s="32" t="s">
        <v>333</v>
      </c>
      <c r="V169" s="77"/>
      <c r="X169" s="99" t="s">
        <v>44</v>
      </c>
      <c r="AF169" s="104"/>
      <c r="AG169" s="104"/>
      <c r="AH169" s="104"/>
      <c r="AI169" s="104"/>
      <c r="AJ169" s="104"/>
      <c r="AK169" s="104"/>
      <c r="AL169" s="104"/>
      <c r="AM169" s="104"/>
      <c r="AN169" s="104"/>
      <c r="AO169" s="104"/>
      <c r="AP169" s="104"/>
      <c r="AQ169" s="104"/>
      <c r="AR169" s="104"/>
      <c r="AS169" s="104"/>
      <c r="AT169" s="104"/>
      <c r="AU169" s="104"/>
      <c r="AV169" s="104"/>
      <c r="AW169" s="104"/>
      <c r="AX169" s="104"/>
      <c r="AY169" s="104"/>
      <c r="AZ169" s="104"/>
    </row>
    <row r="170" spans="2:52" ht="49.5" hidden="1" x14ac:dyDescent="0.35">
      <c r="B170" s="22" t="s">
        <v>33</v>
      </c>
      <c r="C170" s="69" t="s">
        <v>334</v>
      </c>
      <c r="D170" s="37">
        <v>1</v>
      </c>
      <c r="E170" s="37">
        <v>1</v>
      </c>
      <c r="F170" s="37"/>
      <c r="G170" s="37"/>
      <c r="H170" s="40">
        <v>2</v>
      </c>
      <c r="I170" s="37">
        <v>1</v>
      </c>
      <c r="J170" s="37">
        <v>2</v>
      </c>
      <c r="K170" s="37">
        <v>1</v>
      </c>
      <c r="L170" s="61">
        <f t="shared" si="2"/>
        <v>0.96000000000000008</v>
      </c>
      <c r="M170" s="32" t="s">
        <v>35</v>
      </c>
      <c r="N170" s="37" t="s">
        <v>38</v>
      </c>
      <c r="O170" s="32" t="s">
        <v>62</v>
      </c>
      <c r="P170" s="40" t="s">
        <v>38</v>
      </c>
      <c r="Q170" s="32" t="s">
        <v>48</v>
      </c>
      <c r="R170" s="32" t="s">
        <v>103</v>
      </c>
      <c r="S170" s="32" t="s">
        <v>42</v>
      </c>
      <c r="T170" s="32" t="s">
        <v>42</v>
      </c>
      <c r="V170" s="77"/>
      <c r="X170" s="99" t="s">
        <v>44</v>
      </c>
      <c r="AF170" s="104"/>
      <c r="AG170" s="104"/>
      <c r="AH170" s="104"/>
      <c r="AI170" s="104"/>
      <c r="AJ170" s="104"/>
      <c r="AK170" s="104"/>
      <c r="AL170" s="104"/>
      <c r="AM170" s="104"/>
      <c r="AN170" s="104"/>
      <c r="AO170" s="104"/>
      <c r="AP170" s="104"/>
      <c r="AQ170" s="104"/>
      <c r="AR170" s="104"/>
      <c r="AS170" s="104"/>
      <c r="AT170" s="104"/>
      <c r="AU170" s="104"/>
      <c r="AV170" s="104"/>
      <c r="AW170" s="104"/>
      <c r="AX170" s="104"/>
      <c r="AY170" s="104"/>
      <c r="AZ170" s="104"/>
    </row>
    <row r="171" spans="2:52" ht="49.5" hidden="1" x14ac:dyDescent="0.35">
      <c r="B171" s="22" t="s">
        <v>64</v>
      </c>
      <c r="C171" s="69" t="s">
        <v>335</v>
      </c>
      <c r="D171" s="39">
        <v>1</v>
      </c>
      <c r="E171" s="39"/>
      <c r="F171" s="39"/>
      <c r="G171" s="39"/>
      <c r="H171" s="42">
        <v>2</v>
      </c>
      <c r="I171" s="39"/>
      <c r="J171" s="37">
        <v>1</v>
      </c>
      <c r="K171" s="41">
        <v>3</v>
      </c>
      <c r="L171" s="61">
        <f t="shared" si="2"/>
        <v>0.95</v>
      </c>
      <c r="M171" s="32" t="s">
        <v>57</v>
      </c>
      <c r="N171" s="32" t="s">
        <v>129</v>
      </c>
      <c r="O171" s="32" t="s">
        <v>54</v>
      </c>
      <c r="P171" s="40" t="s">
        <v>38</v>
      </c>
      <c r="Q171" s="32" t="s">
        <v>84</v>
      </c>
      <c r="R171" s="32" t="s">
        <v>139</v>
      </c>
      <c r="S171" s="32" t="s">
        <v>336</v>
      </c>
      <c r="T171" s="32" t="s">
        <v>42</v>
      </c>
      <c r="V171" s="77"/>
      <c r="X171" s="99" t="s">
        <v>44</v>
      </c>
      <c r="AF171" s="104"/>
      <c r="AG171" s="104"/>
      <c r="AH171" s="104"/>
      <c r="AI171" s="104"/>
      <c r="AJ171" s="104"/>
      <c r="AK171" s="104"/>
      <c r="AL171" s="104"/>
      <c r="AM171" s="104"/>
      <c r="AN171" s="104"/>
      <c r="AO171" s="104"/>
      <c r="AP171" s="104"/>
      <c r="AQ171" s="104"/>
      <c r="AR171" s="104"/>
      <c r="AS171" s="104"/>
      <c r="AT171" s="104"/>
      <c r="AU171" s="104"/>
      <c r="AV171" s="104"/>
      <c r="AW171" s="104"/>
      <c r="AX171" s="104"/>
      <c r="AY171" s="104"/>
      <c r="AZ171" s="104"/>
    </row>
    <row r="172" spans="2:52" ht="33" hidden="1" x14ac:dyDescent="0.35">
      <c r="B172" s="22" t="s">
        <v>33</v>
      </c>
      <c r="C172" s="69" t="s">
        <v>337</v>
      </c>
      <c r="D172" s="37">
        <v>1</v>
      </c>
      <c r="E172" s="37"/>
      <c r="F172" s="37"/>
      <c r="G172" s="37"/>
      <c r="H172" s="40"/>
      <c r="I172" s="37"/>
      <c r="J172" s="37">
        <v>3</v>
      </c>
      <c r="K172" s="37">
        <v>3</v>
      </c>
      <c r="L172" s="61">
        <f t="shared" si="2"/>
        <v>0.95</v>
      </c>
      <c r="M172" s="32" t="s">
        <v>57</v>
      </c>
      <c r="N172" s="32" t="s">
        <v>36</v>
      </c>
      <c r="O172" s="32" t="s">
        <v>62</v>
      </c>
      <c r="P172" s="32" t="s">
        <v>63</v>
      </c>
      <c r="Q172" s="32" t="s">
        <v>39</v>
      </c>
      <c r="R172" s="60" t="s">
        <v>91</v>
      </c>
      <c r="S172" s="32" t="s">
        <v>42</v>
      </c>
      <c r="T172" s="32" t="s">
        <v>42</v>
      </c>
      <c r="V172" s="77"/>
      <c r="X172" s="99" t="s">
        <v>44</v>
      </c>
      <c r="AF172" s="104"/>
      <c r="AG172" s="104"/>
      <c r="AH172" s="104"/>
      <c r="AI172" s="104"/>
      <c r="AJ172" s="104"/>
      <c r="AK172" s="104"/>
      <c r="AL172" s="104"/>
      <c r="AM172" s="104"/>
      <c r="AN172" s="104"/>
      <c r="AO172" s="104"/>
      <c r="AP172" s="104"/>
      <c r="AQ172" s="104"/>
      <c r="AR172" s="104"/>
      <c r="AS172" s="104"/>
      <c r="AT172" s="104"/>
      <c r="AU172" s="104"/>
      <c r="AV172" s="104"/>
      <c r="AW172" s="104"/>
      <c r="AX172" s="104"/>
      <c r="AY172" s="104"/>
      <c r="AZ172" s="104"/>
    </row>
    <row r="173" spans="2:52" ht="66" hidden="1" x14ac:dyDescent="0.35">
      <c r="B173" s="22" t="s">
        <v>201</v>
      </c>
      <c r="C173" s="69" t="s">
        <v>338</v>
      </c>
      <c r="D173" s="39">
        <v>1</v>
      </c>
      <c r="E173" s="39">
        <v>1</v>
      </c>
      <c r="F173" s="39">
        <v>1</v>
      </c>
      <c r="G173" s="39"/>
      <c r="H173" s="42">
        <v>2</v>
      </c>
      <c r="I173" s="39">
        <v>1</v>
      </c>
      <c r="J173" s="37">
        <v>2</v>
      </c>
      <c r="K173" s="39"/>
      <c r="L173" s="61">
        <f t="shared" si="2"/>
        <v>0.95</v>
      </c>
      <c r="M173" s="32" t="s">
        <v>35</v>
      </c>
      <c r="N173" s="32" t="s">
        <v>36</v>
      </c>
      <c r="O173" s="32" t="s">
        <v>62</v>
      </c>
      <c r="P173" s="32" t="s">
        <v>38</v>
      </c>
      <c r="Q173" s="32" t="s">
        <v>39</v>
      </c>
      <c r="R173" s="32" t="s">
        <v>40</v>
      </c>
      <c r="S173" s="32" t="s">
        <v>42</v>
      </c>
      <c r="T173" s="32" t="s">
        <v>42</v>
      </c>
      <c r="V173" s="77"/>
      <c r="X173" s="99" t="s">
        <v>44</v>
      </c>
      <c r="AF173" s="104"/>
      <c r="AG173" s="104"/>
      <c r="AH173" s="104"/>
      <c r="AI173" s="104"/>
      <c r="AJ173" s="104"/>
      <c r="AK173" s="104"/>
      <c r="AL173" s="104"/>
      <c r="AM173" s="104"/>
      <c r="AN173" s="104"/>
      <c r="AO173" s="104"/>
      <c r="AP173" s="104"/>
      <c r="AQ173" s="104"/>
      <c r="AR173" s="104"/>
      <c r="AS173" s="104"/>
      <c r="AT173" s="104"/>
      <c r="AU173" s="104"/>
      <c r="AV173" s="104"/>
      <c r="AW173" s="104"/>
      <c r="AX173" s="104"/>
      <c r="AY173" s="104"/>
      <c r="AZ173" s="104"/>
    </row>
    <row r="174" spans="2:52" ht="49.5" hidden="1" x14ac:dyDescent="0.35">
      <c r="B174" s="22" t="s">
        <v>201</v>
      </c>
      <c r="C174" s="69" t="s">
        <v>339</v>
      </c>
      <c r="D174" s="39">
        <v>1</v>
      </c>
      <c r="E174" s="39">
        <v>1</v>
      </c>
      <c r="F174" s="39">
        <v>1</v>
      </c>
      <c r="G174" s="39"/>
      <c r="H174" s="42">
        <v>2</v>
      </c>
      <c r="I174" s="39">
        <v>1</v>
      </c>
      <c r="J174" s="37">
        <v>2</v>
      </c>
      <c r="K174" s="39"/>
      <c r="L174" s="61">
        <f t="shared" si="2"/>
        <v>0.95</v>
      </c>
      <c r="M174" s="32" t="s">
        <v>35</v>
      </c>
      <c r="N174" s="32" t="s">
        <v>36</v>
      </c>
      <c r="O174" s="32" t="s">
        <v>62</v>
      </c>
      <c r="P174" s="32" t="s">
        <v>38</v>
      </c>
      <c r="Q174" s="32" t="s">
        <v>39</v>
      </c>
      <c r="R174" s="32"/>
      <c r="S174" s="32" t="s">
        <v>42</v>
      </c>
      <c r="T174" s="32" t="s">
        <v>42</v>
      </c>
      <c r="V174" s="77"/>
      <c r="X174" s="99" t="s">
        <v>44</v>
      </c>
      <c r="AF174" s="104"/>
      <c r="AG174" s="104"/>
      <c r="AH174" s="104"/>
      <c r="AI174" s="104"/>
      <c r="AJ174" s="104"/>
      <c r="AK174" s="104"/>
      <c r="AL174" s="104"/>
      <c r="AM174" s="104"/>
      <c r="AN174" s="104"/>
      <c r="AO174" s="104"/>
      <c r="AP174" s="104"/>
      <c r="AQ174" s="104"/>
      <c r="AR174" s="104"/>
      <c r="AS174" s="104"/>
      <c r="AT174" s="104"/>
      <c r="AU174" s="104"/>
      <c r="AV174" s="104"/>
      <c r="AW174" s="104"/>
      <c r="AX174" s="104"/>
      <c r="AY174" s="104"/>
      <c r="AZ174" s="104"/>
    </row>
    <row r="175" spans="2:52" ht="49.5" hidden="1" x14ac:dyDescent="0.35">
      <c r="B175" s="22" t="s">
        <v>201</v>
      </c>
      <c r="C175" s="69" t="s">
        <v>340</v>
      </c>
      <c r="D175" s="39">
        <v>1</v>
      </c>
      <c r="E175" s="39">
        <v>1</v>
      </c>
      <c r="F175" s="39">
        <v>1</v>
      </c>
      <c r="G175" s="39"/>
      <c r="H175" s="42">
        <v>2</v>
      </c>
      <c r="I175" s="39">
        <v>1</v>
      </c>
      <c r="J175" s="37">
        <v>2</v>
      </c>
      <c r="K175" s="39"/>
      <c r="L175" s="61">
        <f t="shared" si="2"/>
        <v>0.95</v>
      </c>
      <c r="M175" s="32" t="s">
        <v>35</v>
      </c>
      <c r="N175" s="32" t="s">
        <v>36</v>
      </c>
      <c r="O175" s="32" t="s">
        <v>37</v>
      </c>
      <c r="P175" s="32" t="s">
        <v>38</v>
      </c>
      <c r="Q175" s="32" t="s">
        <v>99</v>
      </c>
      <c r="R175" s="32" t="s">
        <v>171</v>
      </c>
      <c r="S175" s="32" t="s">
        <v>42</v>
      </c>
      <c r="T175" s="32" t="s">
        <v>42</v>
      </c>
      <c r="V175" s="77"/>
      <c r="X175" s="99" t="s">
        <v>44</v>
      </c>
      <c r="AF175" s="104"/>
      <c r="AG175" s="104"/>
      <c r="AH175" s="104"/>
      <c r="AI175" s="104"/>
      <c r="AJ175" s="104"/>
      <c r="AK175" s="104"/>
      <c r="AL175" s="104"/>
      <c r="AM175" s="104"/>
      <c r="AN175" s="104"/>
      <c r="AO175" s="104"/>
      <c r="AP175" s="104"/>
      <c r="AQ175" s="104"/>
      <c r="AR175" s="104"/>
      <c r="AS175" s="104"/>
      <c r="AT175" s="104"/>
      <c r="AU175" s="104"/>
      <c r="AV175" s="104"/>
      <c r="AW175" s="104"/>
      <c r="AX175" s="104"/>
      <c r="AY175" s="104"/>
      <c r="AZ175" s="104"/>
    </row>
    <row r="176" spans="2:52" ht="49.5" hidden="1" x14ac:dyDescent="0.35">
      <c r="B176" s="22" t="s">
        <v>201</v>
      </c>
      <c r="C176" s="69" t="s">
        <v>341</v>
      </c>
      <c r="D176" s="39">
        <v>1</v>
      </c>
      <c r="E176" s="39">
        <v>1</v>
      </c>
      <c r="F176" s="39">
        <v>1</v>
      </c>
      <c r="G176" s="39"/>
      <c r="H176" s="42">
        <v>2</v>
      </c>
      <c r="I176" s="39">
        <v>1</v>
      </c>
      <c r="J176" s="37">
        <v>2</v>
      </c>
      <c r="K176" s="39"/>
      <c r="L176" s="61">
        <f t="shared" si="2"/>
        <v>0.95</v>
      </c>
      <c r="M176" s="32" t="s">
        <v>57</v>
      </c>
      <c r="N176" s="32" t="s">
        <v>80</v>
      </c>
      <c r="O176" s="32" t="s">
        <v>54</v>
      </c>
      <c r="P176" s="32" t="s">
        <v>38</v>
      </c>
      <c r="Q176" s="32" t="s">
        <v>39</v>
      </c>
      <c r="R176" s="32" t="s">
        <v>171</v>
      </c>
      <c r="S176" s="32" t="s">
        <v>42</v>
      </c>
      <c r="T176" s="32" t="s">
        <v>42</v>
      </c>
      <c r="V176" s="77"/>
      <c r="X176" s="99" t="s">
        <v>44</v>
      </c>
      <c r="AF176" s="104"/>
      <c r="AG176" s="104"/>
      <c r="AH176" s="104"/>
      <c r="AI176" s="104"/>
      <c r="AJ176" s="104"/>
      <c r="AK176" s="104"/>
      <c r="AL176" s="104"/>
      <c r="AM176" s="104"/>
      <c r="AN176" s="104"/>
      <c r="AO176" s="104"/>
      <c r="AP176" s="104"/>
      <c r="AQ176" s="104"/>
      <c r="AR176" s="104"/>
      <c r="AS176" s="104"/>
      <c r="AT176" s="104"/>
      <c r="AU176" s="104"/>
      <c r="AV176" s="104"/>
      <c r="AW176" s="104"/>
      <c r="AX176" s="104"/>
      <c r="AY176" s="104"/>
      <c r="AZ176" s="104"/>
    </row>
    <row r="177" spans="2:52" ht="69" hidden="1" customHeight="1" x14ac:dyDescent="0.35">
      <c r="B177" s="22" t="s">
        <v>201</v>
      </c>
      <c r="C177" s="69" t="s">
        <v>342</v>
      </c>
      <c r="D177" s="39">
        <v>1</v>
      </c>
      <c r="E177" s="39">
        <v>1</v>
      </c>
      <c r="F177" s="39">
        <v>1</v>
      </c>
      <c r="G177" s="39"/>
      <c r="H177" s="42">
        <v>2</v>
      </c>
      <c r="I177" s="39">
        <v>1</v>
      </c>
      <c r="J177" s="37">
        <v>2</v>
      </c>
      <c r="K177" s="39"/>
      <c r="L177" s="61">
        <f t="shared" si="2"/>
        <v>0.95</v>
      </c>
      <c r="M177" s="32" t="s">
        <v>57</v>
      </c>
      <c r="N177" s="32" t="s">
        <v>98</v>
      </c>
      <c r="O177" s="32" t="s">
        <v>54</v>
      </c>
      <c r="P177" s="32" t="s">
        <v>38</v>
      </c>
      <c r="Q177" s="32" t="s">
        <v>39</v>
      </c>
      <c r="R177" s="32"/>
      <c r="S177" s="32" t="s">
        <v>42</v>
      </c>
      <c r="T177" s="32" t="s">
        <v>42</v>
      </c>
      <c r="V177" s="77"/>
      <c r="X177" s="99" t="s">
        <v>44</v>
      </c>
      <c r="AF177" s="104"/>
      <c r="AG177" s="104"/>
      <c r="AH177" s="104"/>
      <c r="AI177" s="104"/>
      <c r="AJ177" s="104"/>
      <c r="AK177" s="104"/>
      <c r="AL177" s="104"/>
      <c r="AM177" s="104"/>
      <c r="AN177" s="104"/>
      <c r="AO177" s="104"/>
      <c r="AP177" s="104"/>
      <c r="AQ177" s="104"/>
      <c r="AR177" s="104"/>
      <c r="AS177" s="104"/>
      <c r="AT177" s="104"/>
      <c r="AU177" s="104"/>
      <c r="AV177" s="104"/>
      <c r="AW177" s="104"/>
      <c r="AX177" s="104"/>
      <c r="AY177" s="104"/>
      <c r="AZ177" s="104"/>
    </row>
    <row r="178" spans="2:52" ht="69" hidden="1" customHeight="1" x14ac:dyDescent="0.35">
      <c r="B178" s="22" t="s">
        <v>285</v>
      </c>
      <c r="C178" s="69" t="s">
        <v>343</v>
      </c>
      <c r="D178" s="39">
        <v>1</v>
      </c>
      <c r="E178" s="39">
        <v>1</v>
      </c>
      <c r="F178" s="39">
        <v>1</v>
      </c>
      <c r="G178" s="39"/>
      <c r="H178" s="42">
        <v>2</v>
      </c>
      <c r="I178" s="39">
        <v>1</v>
      </c>
      <c r="J178" s="37">
        <v>2</v>
      </c>
      <c r="K178" s="39"/>
      <c r="L178" s="61">
        <f t="shared" si="2"/>
        <v>0.95</v>
      </c>
      <c r="M178" s="32" t="s">
        <v>57</v>
      </c>
      <c r="N178" s="32" t="s">
        <v>129</v>
      </c>
      <c r="O178" s="32" t="s">
        <v>62</v>
      </c>
      <c r="P178" s="32" t="s">
        <v>38</v>
      </c>
      <c r="Q178" s="32" t="s">
        <v>39</v>
      </c>
      <c r="R178" s="32" t="s">
        <v>171</v>
      </c>
      <c r="S178" s="32" t="s">
        <v>42</v>
      </c>
      <c r="T178" s="32" t="s">
        <v>42</v>
      </c>
      <c r="V178" s="77"/>
      <c r="X178" s="99" t="s">
        <v>44</v>
      </c>
      <c r="AF178" s="104"/>
      <c r="AG178" s="104"/>
      <c r="AH178" s="104"/>
      <c r="AI178" s="104"/>
      <c r="AJ178" s="104"/>
      <c r="AK178" s="104"/>
      <c r="AL178" s="104"/>
      <c r="AM178" s="104"/>
      <c r="AN178" s="104"/>
      <c r="AO178" s="104"/>
      <c r="AP178" s="104"/>
      <c r="AQ178" s="104"/>
      <c r="AR178" s="104"/>
      <c r="AS178" s="104"/>
      <c r="AT178" s="104"/>
      <c r="AU178" s="104"/>
      <c r="AV178" s="104"/>
      <c r="AW178" s="104"/>
      <c r="AX178" s="104"/>
      <c r="AY178" s="104"/>
      <c r="AZ178" s="104"/>
    </row>
    <row r="179" spans="2:52" ht="47.65" hidden="1" customHeight="1" x14ac:dyDescent="0.35">
      <c r="B179" s="22" t="s">
        <v>285</v>
      </c>
      <c r="C179" s="69" t="s">
        <v>344</v>
      </c>
      <c r="D179" s="39">
        <v>1</v>
      </c>
      <c r="E179" s="39">
        <v>1</v>
      </c>
      <c r="F179" s="39">
        <v>1</v>
      </c>
      <c r="G179" s="39"/>
      <c r="H179" s="42">
        <v>2</v>
      </c>
      <c r="I179" s="39">
        <v>1</v>
      </c>
      <c r="J179" s="37">
        <v>2</v>
      </c>
      <c r="K179" s="39"/>
      <c r="L179" s="61">
        <f t="shared" si="2"/>
        <v>0.95</v>
      </c>
      <c r="M179" s="32" t="s">
        <v>57</v>
      </c>
      <c r="N179" s="32" t="s">
        <v>58</v>
      </c>
      <c r="O179" s="32" t="s">
        <v>54</v>
      </c>
      <c r="P179" s="32" t="s">
        <v>38</v>
      </c>
      <c r="Q179" s="32" t="s">
        <v>39</v>
      </c>
      <c r="R179" s="32" t="s">
        <v>107</v>
      </c>
      <c r="S179" s="32" t="s">
        <v>42</v>
      </c>
      <c r="T179" s="32" t="s">
        <v>42</v>
      </c>
      <c r="V179" s="77"/>
      <c r="X179" s="99" t="s">
        <v>44</v>
      </c>
      <c r="AF179" s="104"/>
      <c r="AG179" s="104"/>
      <c r="AH179" s="104"/>
      <c r="AI179" s="104"/>
      <c r="AJ179" s="104"/>
      <c r="AK179" s="104"/>
      <c r="AL179" s="104"/>
      <c r="AM179" s="104"/>
      <c r="AN179" s="104"/>
      <c r="AO179" s="104"/>
      <c r="AP179" s="104"/>
      <c r="AQ179" s="104"/>
      <c r="AR179" s="104"/>
      <c r="AS179" s="104"/>
      <c r="AT179" s="104"/>
      <c r="AU179" s="104"/>
      <c r="AV179" s="104"/>
      <c r="AW179" s="104"/>
      <c r="AX179" s="104"/>
      <c r="AY179" s="104"/>
      <c r="AZ179" s="104"/>
    </row>
    <row r="180" spans="2:52" ht="49.5" hidden="1" x14ac:dyDescent="0.35">
      <c r="B180" s="22" t="s">
        <v>169</v>
      </c>
      <c r="C180" s="69" t="s">
        <v>345</v>
      </c>
      <c r="D180" s="41">
        <v>1</v>
      </c>
      <c r="E180" s="41"/>
      <c r="F180" s="41">
        <v>1</v>
      </c>
      <c r="G180" s="41"/>
      <c r="H180" s="41">
        <v>2</v>
      </c>
      <c r="I180" s="41"/>
      <c r="J180" s="37">
        <v>1</v>
      </c>
      <c r="K180" s="41">
        <v>2</v>
      </c>
      <c r="L180" s="61">
        <f t="shared" si="2"/>
        <v>0.94</v>
      </c>
      <c r="M180" s="32" t="s">
        <v>57</v>
      </c>
      <c r="N180" s="32" t="s">
        <v>80</v>
      </c>
      <c r="O180" s="32" t="s">
        <v>62</v>
      </c>
      <c r="P180" s="40" t="s">
        <v>38</v>
      </c>
      <c r="Q180" s="32" t="s">
        <v>48</v>
      </c>
      <c r="R180" s="32" t="s">
        <v>121</v>
      </c>
      <c r="S180" s="32" t="s">
        <v>42</v>
      </c>
      <c r="T180" s="32" t="s">
        <v>42</v>
      </c>
      <c r="V180" s="77"/>
      <c r="X180" s="99" t="s">
        <v>44</v>
      </c>
      <c r="AF180" s="104"/>
      <c r="AG180" s="104"/>
      <c r="AH180" s="104"/>
      <c r="AI180" s="104"/>
      <c r="AJ180" s="104"/>
      <c r="AK180" s="104"/>
      <c r="AL180" s="104"/>
      <c r="AM180" s="104"/>
      <c r="AN180" s="104"/>
      <c r="AO180" s="104"/>
      <c r="AP180" s="104"/>
      <c r="AQ180" s="104"/>
      <c r="AR180" s="104"/>
      <c r="AS180" s="104"/>
      <c r="AT180" s="104"/>
      <c r="AU180" s="104"/>
      <c r="AV180" s="104"/>
      <c r="AW180" s="104"/>
      <c r="AX180" s="104"/>
      <c r="AY180" s="104"/>
      <c r="AZ180" s="104"/>
    </row>
    <row r="181" spans="2:52" ht="49.5" hidden="1" x14ac:dyDescent="0.35">
      <c r="B181" s="22" t="s">
        <v>78</v>
      </c>
      <c r="C181" s="69" t="s">
        <v>346</v>
      </c>
      <c r="D181" s="39">
        <v>1</v>
      </c>
      <c r="E181" s="39">
        <v>1</v>
      </c>
      <c r="F181" s="39"/>
      <c r="G181" s="39"/>
      <c r="H181" s="42">
        <v>3</v>
      </c>
      <c r="I181" s="39"/>
      <c r="J181" s="37"/>
      <c r="K181" s="39">
        <v>2</v>
      </c>
      <c r="L181" s="61">
        <f t="shared" si="2"/>
        <v>0.93000000000000016</v>
      </c>
      <c r="M181" s="32" t="s">
        <v>57</v>
      </c>
      <c r="N181" s="32" t="s">
        <v>36</v>
      </c>
      <c r="O181" s="32" t="s">
        <v>62</v>
      </c>
      <c r="P181" s="32" t="s">
        <v>110</v>
      </c>
      <c r="Q181" s="32" t="s">
        <v>39</v>
      </c>
      <c r="R181" s="60" t="s">
        <v>103</v>
      </c>
      <c r="S181" s="32" t="s">
        <v>42</v>
      </c>
      <c r="T181" s="32" t="s">
        <v>42</v>
      </c>
      <c r="V181" s="77"/>
      <c r="X181" s="99" t="s">
        <v>44</v>
      </c>
      <c r="AF181" s="104"/>
      <c r="AG181" s="104"/>
      <c r="AH181" s="104"/>
      <c r="AI181" s="104"/>
      <c r="AJ181" s="104"/>
      <c r="AK181" s="104"/>
      <c r="AL181" s="104"/>
      <c r="AM181" s="104"/>
      <c r="AN181" s="104"/>
      <c r="AO181" s="104"/>
      <c r="AP181" s="104"/>
      <c r="AQ181" s="104"/>
      <c r="AR181" s="104"/>
      <c r="AS181" s="104"/>
      <c r="AT181" s="104"/>
      <c r="AU181" s="104"/>
      <c r="AV181" s="104"/>
      <c r="AW181" s="104"/>
      <c r="AX181" s="104"/>
      <c r="AY181" s="104"/>
      <c r="AZ181" s="104"/>
    </row>
    <row r="182" spans="2:52" ht="82.15" hidden="1" customHeight="1" x14ac:dyDescent="0.35">
      <c r="B182" s="22" t="s">
        <v>88</v>
      </c>
      <c r="C182" s="69" t="s">
        <v>347</v>
      </c>
      <c r="D182" s="39">
        <v>1</v>
      </c>
      <c r="E182" s="39">
        <v>1</v>
      </c>
      <c r="F182" s="39"/>
      <c r="G182" s="39"/>
      <c r="H182" s="42">
        <v>2</v>
      </c>
      <c r="I182" s="39"/>
      <c r="J182" s="37">
        <v>1</v>
      </c>
      <c r="K182" s="39">
        <v>2</v>
      </c>
      <c r="L182" s="61">
        <f t="shared" si="2"/>
        <v>0.92999999999999994</v>
      </c>
      <c r="M182" s="37" t="s">
        <v>38</v>
      </c>
      <c r="N182" s="37" t="s">
        <v>38</v>
      </c>
      <c r="O182" s="37" t="s">
        <v>38</v>
      </c>
      <c r="P182" s="40" t="s">
        <v>38</v>
      </c>
      <c r="Q182" s="32" t="s">
        <v>48</v>
      </c>
      <c r="R182" s="32" t="s">
        <v>107</v>
      </c>
      <c r="S182" s="32" t="s">
        <v>42</v>
      </c>
      <c r="T182" s="32" t="s">
        <v>42</v>
      </c>
      <c r="V182" s="77"/>
      <c r="X182" s="99" t="s">
        <v>44</v>
      </c>
      <c r="AF182" s="104"/>
      <c r="AG182" s="104"/>
      <c r="AH182" s="104"/>
      <c r="AI182" s="104"/>
      <c r="AJ182" s="104"/>
      <c r="AK182" s="104"/>
      <c r="AL182" s="104"/>
      <c r="AM182" s="104"/>
      <c r="AN182" s="104"/>
      <c r="AO182" s="104"/>
      <c r="AP182" s="104"/>
      <c r="AQ182" s="104"/>
      <c r="AR182" s="104"/>
      <c r="AS182" s="104"/>
      <c r="AT182" s="104"/>
      <c r="AU182" s="104"/>
      <c r="AV182" s="104"/>
      <c r="AW182" s="104"/>
      <c r="AX182" s="104"/>
      <c r="AY182" s="104"/>
      <c r="AZ182" s="104"/>
    </row>
    <row r="183" spans="2:52" ht="47.65" hidden="1" customHeight="1" x14ac:dyDescent="0.35">
      <c r="B183" s="22" t="s">
        <v>88</v>
      </c>
      <c r="C183" s="69" t="s">
        <v>348</v>
      </c>
      <c r="D183" s="39">
        <v>1</v>
      </c>
      <c r="E183" s="39">
        <v>1</v>
      </c>
      <c r="F183" s="39"/>
      <c r="G183" s="39"/>
      <c r="H183" s="42">
        <v>2</v>
      </c>
      <c r="I183" s="39"/>
      <c r="J183" s="37">
        <v>1</v>
      </c>
      <c r="K183" s="39">
        <v>2</v>
      </c>
      <c r="L183" s="61">
        <f t="shared" si="2"/>
        <v>0.92999999999999994</v>
      </c>
      <c r="M183" s="32" t="s">
        <v>35</v>
      </c>
      <c r="N183" s="32" t="s">
        <v>36</v>
      </c>
      <c r="O183" s="32" t="s">
        <v>37</v>
      </c>
      <c r="P183" s="40" t="s">
        <v>38</v>
      </c>
      <c r="Q183" s="32" t="s">
        <v>48</v>
      </c>
      <c r="R183" s="32"/>
      <c r="S183" s="32" t="s">
        <v>42</v>
      </c>
      <c r="T183" s="32" t="s">
        <v>42</v>
      </c>
      <c r="V183" s="77"/>
      <c r="X183" s="99" t="s">
        <v>44</v>
      </c>
      <c r="AF183" s="104"/>
      <c r="AG183" s="104"/>
      <c r="AH183" s="104"/>
      <c r="AI183" s="104"/>
      <c r="AJ183" s="104"/>
      <c r="AK183" s="104"/>
      <c r="AL183" s="104"/>
      <c r="AM183" s="104"/>
      <c r="AN183" s="104"/>
      <c r="AO183" s="104"/>
      <c r="AP183" s="104"/>
      <c r="AQ183" s="104"/>
      <c r="AR183" s="104"/>
      <c r="AS183" s="104"/>
      <c r="AT183" s="104"/>
      <c r="AU183" s="104"/>
      <c r="AV183" s="104"/>
      <c r="AW183" s="104"/>
      <c r="AX183" s="104"/>
      <c r="AY183" s="104"/>
      <c r="AZ183" s="104"/>
    </row>
    <row r="184" spans="2:52" ht="41.25" hidden="1" customHeight="1" x14ac:dyDescent="0.35">
      <c r="B184" s="22" t="s">
        <v>64</v>
      </c>
      <c r="C184" s="69" t="s">
        <v>349</v>
      </c>
      <c r="D184" s="39">
        <v>1</v>
      </c>
      <c r="E184" s="39">
        <v>1</v>
      </c>
      <c r="F184" s="39"/>
      <c r="G184" s="39"/>
      <c r="H184" s="42">
        <v>2</v>
      </c>
      <c r="I184" s="39"/>
      <c r="J184" s="37">
        <v>1</v>
      </c>
      <c r="K184" s="41">
        <v>2</v>
      </c>
      <c r="L184" s="61">
        <f t="shared" si="2"/>
        <v>0.92999999999999994</v>
      </c>
      <c r="M184" s="32" t="s">
        <v>35</v>
      </c>
      <c r="N184" s="32" t="s">
        <v>129</v>
      </c>
      <c r="O184" s="32" t="s">
        <v>54</v>
      </c>
      <c r="P184" s="40" t="s">
        <v>38</v>
      </c>
      <c r="Q184" s="32" t="s">
        <v>84</v>
      </c>
      <c r="R184" s="32" t="s">
        <v>121</v>
      </c>
      <c r="S184" s="32" t="s">
        <v>42</v>
      </c>
      <c r="T184" s="32" t="s">
        <v>42</v>
      </c>
      <c r="V184" s="77"/>
      <c r="X184" s="99" t="s">
        <v>44</v>
      </c>
      <c r="AF184" s="104"/>
      <c r="AG184" s="104"/>
      <c r="AH184" s="104"/>
      <c r="AI184" s="104"/>
      <c r="AJ184" s="104"/>
      <c r="AK184" s="104"/>
      <c r="AL184" s="104"/>
      <c r="AM184" s="104"/>
      <c r="AN184" s="104"/>
      <c r="AO184" s="104"/>
      <c r="AP184" s="104"/>
      <c r="AQ184" s="104"/>
      <c r="AR184" s="104"/>
      <c r="AS184" s="104"/>
      <c r="AT184" s="104"/>
      <c r="AU184" s="104"/>
      <c r="AV184" s="104"/>
      <c r="AW184" s="104"/>
      <c r="AX184" s="104"/>
      <c r="AY184" s="104"/>
      <c r="AZ184" s="104"/>
    </row>
    <row r="185" spans="2:52" ht="49.5" hidden="1" x14ac:dyDescent="0.35">
      <c r="B185" s="22" t="s">
        <v>201</v>
      </c>
      <c r="C185" s="69" t="s">
        <v>350</v>
      </c>
      <c r="D185" s="39">
        <v>1</v>
      </c>
      <c r="E185" s="39"/>
      <c r="F185" s="39">
        <v>1</v>
      </c>
      <c r="G185" s="39">
        <v>1</v>
      </c>
      <c r="H185" s="42">
        <v>2</v>
      </c>
      <c r="I185" s="39">
        <v>1</v>
      </c>
      <c r="J185" s="37">
        <v>2</v>
      </c>
      <c r="K185" s="39"/>
      <c r="L185" s="61">
        <f t="shared" si="2"/>
        <v>0.92000000000000015</v>
      </c>
      <c r="M185" s="32" t="s">
        <v>57</v>
      </c>
      <c r="N185" s="32" t="s">
        <v>98</v>
      </c>
      <c r="O185" s="32" t="s">
        <v>54</v>
      </c>
      <c r="P185" s="32" t="s">
        <v>38</v>
      </c>
      <c r="Q185" s="32" t="s">
        <v>75</v>
      </c>
      <c r="R185" s="32"/>
      <c r="S185" s="32" t="s">
        <v>351</v>
      </c>
      <c r="T185" s="32" t="s">
        <v>147</v>
      </c>
      <c r="V185" s="77"/>
      <c r="X185" s="99" t="s">
        <v>44</v>
      </c>
      <c r="AF185" s="104"/>
      <c r="AG185" s="104"/>
      <c r="AH185" s="104"/>
      <c r="AI185" s="104"/>
      <c r="AJ185" s="104"/>
      <c r="AK185" s="104"/>
      <c r="AL185" s="104"/>
      <c r="AM185" s="104"/>
      <c r="AN185" s="104"/>
      <c r="AO185" s="104"/>
      <c r="AP185" s="104"/>
      <c r="AQ185" s="104"/>
      <c r="AR185" s="104"/>
      <c r="AS185" s="104"/>
      <c r="AT185" s="104"/>
      <c r="AU185" s="104"/>
      <c r="AV185" s="104"/>
      <c r="AW185" s="104"/>
      <c r="AX185" s="104"/>
      <c r="AY185" s="104"/>
      <c r="AZ185" s="104"/>
    </row>
    <row r="186" spans="2:52" ht="57.4" hidden="1" customHeight="1" x14ac:dyDescent="0.35">
      <c r="B186" s="22" t="s">
        <v>201</v>
      </c>
      <c r="C186" s="69" t="s">
        <v>352</v>
      </c>
      <c r="D186" s="39">
        <v>1</v>
      </c>
      <c r="E186" s="39"/>
      <c r="F186" s="39">
        <v>1</v>
      </c>
      <c r="G186" s="39">
        <v>1</v>
      </c>
      <c r="H186" s="42">
        <v>2</v>
      </c>
      <c r="I186" s="39">
        <v>1</v>
      </c>
      <c r="J186" s="37">
        <v>2</v>
      </c>
      <c r="K186" s="39"/>
      <c r="L186" s="61">
        <f t="shared" si="2"/>
        <v>0.92000000000000015</v>
      </c>
      <c r="M186" s="32" t="s">
        <v>35</v>
      </c>
      <c r="N186" s="32" t="s">
        <v>98</v>
      </c>
      <c r="O186" s="32" t="s">
        <v>62</v>
      </c>
      <c r="P186" s="32" t="s">
        <v>38</v>
      </c>
      <c r="Q186" s="32" t="s">
        <v>48</v>
      </c>
      <c r="R186" s="60" t="s">
        <v>121</v>
      </c>
      <c r="S186" s="32" t="s">
        <v>42</v>
      </c>
      <c r="T186" s="32" t="s">
        <v>42</v>
      </c>
      <c r="V186" s="77"/>
      <c r="X186" s="99" t="s">
        <v>44</v>
      </c>
      <c r="AF186" s="104"/>
      <c r="AG186" s="104"/>
      <c r="AH186" s="104"/>
      <c r="AI186" s="104"/>
      <c r="AJ186" s="104"/>
      <c r="AK186" s="104"/>
      <c r="AL186" s="104"/>
      <c r="AM186" s="104"/>
      <c r="AN186" s="104"/>
      <c r="AO186" s="104"/>
      <c r="AP186" s="104"/>
      <c r="AQ186" s="104"/>
      <c r="AR186" s="104"/>
      <c r="AS186" s="104"/>
      <c r="AT186" s="104"/>
      <c r="AU186" s="104"/>
      <c r="AV186" s="104"/>
      <c r="AW186" s="104"/>
      <c r="AX186" s="104"/>
      <c r="AY186" s="104"/>
      <c r="AZ186" s="104"/>
    </row>
    <row r="187" spans="2:52" ht="57.75" hidden="1" customHeight="1" x14ac:dyDescent="0.35">
      <c r="B187" s="22" t="s">
        <v>285</v>
      </c>
      <c r="C187" s="69" t="s">
        <v>353</v>
      </c>
      <c r="D187" s="39">
        <v>1</v>
      </c>
      <c r="E187" s="39">
        <v>0</v>
      </c>
      <c r="F187" s="39">
        <v>1</v>
      </c>
      <c r="G187" s="39"/>
      <c r="H187" s="42">
        <v>3</v>
      </c>
      <c r="I187" s="39">
        <v>1</v>
      </c>
      <c r="J187" s="37">
        <v>2</v>
      </c>
      <c r="K187" s="39"/>
      <c r="L187" s="61">
        <f t="shared" si="2"/>
        <v>0.92000000000000015</v>
      </c>
      <c r="M187" s="32" t="s">
        <v>35</v>
      </c>
      <c r="N187" s="32" t="s">
        <v>36</v>
      </c>
      <c r="O187" s="32" t="s">
        <v>62</v>
      </c>
      <c r="P187" s="32" t="s">
        <v>38</v>
      </c>
      <c r="Q187" s="32" t="s">
        <v>39</v>
      </c>
      <c r="R187" s="32" t="s">
        <v>103</v>
      </c>
      <c r="S187" s="32" t="s">
        <v>354</v>
      </c>
      <c r="T187" s="32" t="s">
        <v>42</v>
      </c>
      <c r="V187" s="77"/>
      <c r="X187" s="99" t="s">
        <v>44</v>
      </c>
      <c r="AF187" s="104"/>
      <c r="AG187" s="104"/>
      <c r="AH187" s="104"/>
      <c r="AI187" s="104"/>
      <c r="AJ187" s="104"/>
      <c r="AK187" s="104"/>
      <c r="AL187" s="104"/>
      <c r="AM187" s="104"/>
      <c r="AN187" s="104"/>
      <c r="AO187" s="104"/>
      <c r="AP187" s="104"/>
      <c r="AQ187" s="104"/>
      <c r="AR187" s="104"/>
      <c r="AS187" s="104"/>
      <c r="AT187" s="104"/>
      <c r="AU187" s="104"/>
      <c r="AV187" s="104"/>
      <c r="AW187" s="104"/>
      <c r="AX187" s="104"/>
      <c r="AY187" s="104"/>
      <c r="AZ187" s="104"/>
    </row>
    <row r="188" spans="2:52" ht="49.5" hidden="1" x14ac:dyDescent="0.35">
      <c r="B188" s="22" t="s">
        <v>285</v>
      </c>
      <c r="C188" s="69" t="s">
        <v>355</v>
      </c>
      <c r="D188" s="39">
        <v>1</v>
      </c>
      <c r="E188" s="39"/>
      <c r="F188" s="39">
        <v>1</v>
      </c>
      <c r="G188" s="39"/>
      <c r="H188" s="42">
        <v>3</v>
      </c>
      <c r="I188" s="39">
        <v>1</v>
      </c>
      <c r="J188" s="37">
        <v>2</v>
      </c>
      <c r="K188" s="39"/>
      <c r="L188" s="61">
        <f t="shared" si="2"/>
        <v>0.92000000000000015</v>
      </c>
      <c r="M188" s="32" t="s">
        <v>35</v>
      </c>
      <c r="N188" s="32" t="s">
        <v>36</v>
      </c>
      <c r="O188" s="32" t="s">
        <v>62</v>
      </c>
      <c r="P188" s="32" t="s">
        <v>38</v>
      </c>
      <c r="Q188" s="32" t="s">
        <v>39</v>
      </c>
      <c r="R188" s="32" t="s">
        <v>171</v>
      </c>
      <c r="S188" s="32" t="s">
        <v>42</v>
      </c>
      <c r="T188" s="32" t="s">
        <v>42</v>
      </c>
      <c r="V188" s="77"/>
      <c r="X188" s="99" t="s">
        <v>44</v>
      </c>
      <c r="AF188" s="104"/>
      <c r="AG188" s="104"/>
      <c r="AH188" s="104"/>
      <c r="AI188" s="104"/>
      <c r="AJ188" s="104"/>
      <c r="AK188" s="104"/>
      <c r="AL188" s="104"/>
      <c r="AM188" s="104"/>
      <c r="AN188" s="104"/>
      <c r="AO188" s="104"/>
      <c r="AP188" s="104"/>
      <c r="AQ188" s="104"/>
      <c r="AR188" s="104"/>
      <c r="AS188" s="104"/>
      <c r="AT188" s="104"/>
      <c r="AU188" s="104"/>
      <c r="AV188" s="104"/>
      <c r="AW188" s="104"/>
      <c r="AX188" s="104"/>
      <c r="AY188" s="104"/>
      <c r="AZ188" s="104"/>
    </row>
    <row r="189" spans="2:52" ht="70.900000000000006" hidden="1" customHeight="1" x14ac:dyDescent="0.35">
      <c r="B189" s="22" t="s">
        <v>285</v>
      </c>
      <c r="C189" s="69" t="s">
        <v>356</v>
      </c>
      <c r="D189" s="39">
        <v>1</v>
      </c>
      <c r="E189" s="39"/>
      <c r="F189" s="39">
        <v>1</v>
      </c>
      <c r="G189" s="39"/>
      <c r="H189" s="42">
        <v>3</v>
      </c>
      <c r="I189" s="39">
        <v>1</v>
      </c>
      <c r="J189" s="37">
        <v>2</v>
      </c>
      <c r="K189" s="39"/>
      <c r="L189" s="61">
        <f t="shared" si="2"/>
        <v>0.92000000000000015</v>
      </c>
      <c r="M189" s="32" t="s">
        <v>57</v>
      </c>
      <c r="N189" s="32" t="s">
        <v>36</v>
      </c>
      <c r="O189" s="32" t="s">
        <v>54</v>
      </c>
      <c r="P189" s="32" t="s">
        <v>38</v>
      </c>
      <c r="Q189" s="32" t="s">
        <v>39</v>
      </c>
      <c r="R189" s="32"/>
      <c r="S189" s="32" t="s">
        <v>42</v>
      </c>
      <c r="T189" s="32" t="s">
        <v>42</v>
      </c>
      <c r="V189" s="77"/>
      <c r="X189" s="99" t="s">
        <v>44</v>
      </c>
      <c r="AF189" s="104"/>
      <c r="AG189" s="104"/>
      <c r="AH189" s="104"/>
      <c r="AI189" s="104"/>
      <c r="AJ189" s="104"/>
      <c r="AK189" s="104"/>
      <c r="AL189" s="104"/>
      <c r="AM189" s="104"/>
      <c r="AN189" s="104"/>
      <c r="AO189" s="104"/>
      <c r="AP189" s="104"/>
      <c r="AQ189" s="104"/>
      <c r="AR189" s="104"/>
      <c r="AS189" s="104"/>
      <c r="AT189" s="104"/>
      <c r="AU189" s="104"/>
      <c r="AV189" s="104"/>
      <c r="AW189" s="104"/>
      <c r="AX189" s="104"/>
      <c r="AY189" s="104"/>
      <c r="AZ189" s="104"/>
    </row>
    <row r="190" spans="2:52" ht="49.5" hidden="1" x14ac:dyDescent="0.35">
      <c r="B190" s="22" t="s">
        <v>78</v>
      </c>
      <c r="C190" s="69" t="s">
        <v>357</v>
      </c>
      <c r="D190" s="39">
        <v>1</v>
      </c>
      <c r="E190" s="39">
        <v>1</v>
      </c>
      <c r="F190" s="39">
        <v>1</v>
      </c>
      <c r="G190" s="39"/>
      <c r="H190" s="42">
        <v>2</v>
      </c>
      <c r="I190" s="39"/>
      <c r="J190" s="37">
        <v>1</v>
      </c>
      <c r="K190" s="39">
        <v>1</v>
      </c>
      <c r="L190" s="61">
        <f t="shared" si="2"/>
        <v>0.92</v>
      </c>
      <c r="M190" s="32" t="s">
        <v>35</v>
      </c>
      <c r="N190" s="32" t="s">
        <v>36</v>
      </c>
      <c r="O190" s="32" t="s">
        <v>37</v>
      </c>
      <c r="P190" s="40" t="s">
        <v>38</v>
      </c>
      <c r="Q190" s="32" t="s">
        <v>90</v>
      </c>
      <c r="R190" s="32" t="s">
        <v>103</v>
      </c>
      <c r="S190" s="32" t="s">
        <v>42</v>
      </c>
      <c r="T190" s="32" t="s">
        <v>42</v>
      </c>
      <c r="V190" s="77"/>
      <c r="X190" s="99" t="s">
        <v>44</v>
      </c>
      <c r="AF190" s="104"/>
      <c r="AG190" s="104"/>
      <c r="AH190" s="104"/>
      <c r="AI190" s="104"/>
      <c r="AJ190" s="104"/>
      <c r="AK190" s="104"/>
      <c r="AL190" s="104"/>
      <c r="AM190" s="104"/>
      <c r="AN190" s="104"/>
      <c r="AO190" s="104"/>
      <c r="AP190" s="104"/>
      <c r="AQ190" s="104"/>
      <c r="AR190" s="104"/>
      <c r="AS190" s="104"/>
      <c r="AT190" s="104"/>
      <c r="AU190" s="104"/>
      <c r="AV190" s="104"/>
      <c r="AW190" s="104"/>
      <c r="AX190" s="104"/>
      <c r="AY190" s="104"/>
      <c r="AZ190" s="104"/>
    </row>
    <row r="191" spans="2:52" ht="49.5" hidden="1" x14ac:dyDescent="0.35">
      <c r="B191" s="22" t="s">
        <v>78</v>
      </c>
      <c r="C191" s="69" t="s">
        <v>358</v>
      </c>
      <c r="D191" s="39">
        <v>1</v>
      </c>
      <c r="E191" s="39">
        <v>1</v>
      </c>
      <c r="F191" s="39">
        <v>1</v>
      </c>
      <c r="G191" s="39"/>
      <c r="H191" s="42">
        <v>2</v>
      </c>
      <c r="I191" s="39"/>
      <c r="J191" s="37">
        <v>1</v>
      </c>
      <c r="K191" s="39">
        <v>1</v>
      </c>
      <c r="L191" s="61">
        <f t="shared" si="2"/>
        <v>0.92</v>
      </c>
      <c r="M191" s="32" t="s">
        <v>57</v>
      </c>
      <c r="N191" s="32" t="s">
        <v>80</v>
      </c>
      <c r="O191" s="32" t="s">
        <v>37</v>
      </c>
      <c r="P191" s="32" t="s">
        <v>81</v>
      </c>
      <c r="Q191" s="32" t="s">
        <v>39</v>
      </c>
      <c r="R191" s="32" t="s">
        <v>69</v>
      </c>
      <c r="S191" s="32" t="s">
        <v>42</v>
      </c>
      <c r="T191" s="32" t="s">
        <v>42</v>
      </c>
      <c r="V191" s="77"/>
      <c r="X191" s="99" t="s">
        <v>44</v>
      </c>
      <c r="AF191" s="104"/>
      <c r="AG191" s="104"/>
      <c r="AH191" s="104"/>
      <c r="AI191" s="104"/>
      <c r="AJ191" s="104"/>
      <c r="AK191" s="104"/>
      <c r="AL191" s="104"/>
      <c r="AM191" s="104"/>
      <c r="AN191" s="104"/>
      <c r="AO191" s="104"/>
      <c r="AP191" s="104"/>
      <c r="AQ191" s="104"/>
      <c r="AR191" s="104"/>
      <c r="AS191" s="104"/>
      <c r="AT191" s="104"/>
      <c r="AU191" s="104"/>
      <c r="AV191" s="104"/>
      <c r="AW191" s="104"/>
      <c r="AX191" s="104"/>
      <c r="AY191" s="104"/>
      <c r="AZ191" s="104"/>
    </row>
    <row r="192" spans="2:52" ht="48.4" hidden="1" customHeight="1" x14ac:dyDescent="0.35">
      <c r="B192" s="22" t="s">
        <v>73</v>
      </c>
      <c r="C192" s="69" t="s">
        <v>359</v>
      </c>
      <c r="D192" s="37">
        <v>1</v>
      </c>
      <c r="E192" s="39">
        <v>1</v>
      </c>
      <c r="F192" s="37">
        <v>1</v>
      </c>
      <c r="G192" s="37"/>
      <c r="H192" s="40">
        <v>2</v>
      </c>
      <c r="I192" s="37"/>
      <c r="J192" s="37">
        <v>1</v>
      </c>
      <c r="K192" s="37">
        <v>1</v>
      </c>
      <c r="L192" s="61">
        <f t="shared" si="2"/>
        <v>0.92</v>
      </c>
      <c r="M192" s="32" t="s">
        <v>35</v>
      </c>
      <c r="N192" s="32" t="s">
        <v>36</v>
      </c>
      <c r="O192" s="32" t="s">
        <v>54</v>
      </c>
      <c r="P192" s="32" t="s">
        <v>269</v>
      </c>
      <c r="Q192" s="32" t="s">
        <v>93</v>
      </c>
      <c r="R192" s="32" t="s">
        <v>40</v>
      </c>
      <c r="S192" s="32" t="s">
        <v>42</v>
      </c>
      <c r="T192" s="32" t="s">
        <v>42</v>
      </c>
      <c r="V192" s="77"/>
      <c r="X192" s="99" t="s">
        <v>44</v>
      </c>
      <c r="AF192" s="104"/>
      <c r="AG192" s="104"/>
      <c r="AH192" s="104"/>
      <c r="AI192" s="104"/>
      <c r="AJ192" s="104"/>
      <c r="AK192" s="104"/>
      <c r="AL192" s="104"/>
      <c r="AM192" s="104"/>
      <c r="AN192" s="104"/>
      <c r="AO192" s="104"/>
      <c r="AP192" s="104"/>
      <c r="AQ192" s="104"/>
      <c r="AR192" s="104"/>
      <c r="AS192" s="104"/>
      <c r="AT192" s="104"/>
      <c r="AU192" s="104"/>
      <c r="AV192" s="104"/>
      <c r="AW192" s="104"/>
      <c r="AX192" s="104"/>
      <c r="AY192" s="104"/>
      <c r="AZ192" s="104"/>
    </row>
    <row r="193" spans="2:52" ht="43.9" hidden="1" customHeight="1" x14ac:dyDescent="0.35">
      <c r="B193" s="22" t="s">
        <v>127</v>
      </c>
      <c r="C193" s="69" t="s">
        <v>360</v>
      </c>
      <c r="D193" s="37"/>
      <c r="E193" s="37"/>
      <c r="F193" s="37">
        <v>1</v>
      </c>
      <c r="G193" s="37"/>
      <c r="H193" s="40">
        <v>3</v>
      </c>
      <c r="I193" s="37">
        <v>1</v>
      </c>
      <c r="J193" s="37">
        <v>1</v>
      </c>
      <c r="K193" s="37">
        <v>2</v>
      </c>
      <c r="L193" s="61">
        <f t="shared" si="2"/>
        <v>0.91999999999999993</v>
      </c>
      <c r="M193" s="32" t="s">
        <v>57</v>
      </c>
      <c r="N193" s="32" t="s">
        <v>98</v>
      </c>
      <c r="O193" s="32" t="s">
        <v>62</v>
      </c>
      <c r="P193" s="40" t="s">
        <v>38</v>
      </c>
      <c r="Q193" s="32" t="s">
        <v>48</v>
      </c>
      <c r="R193" s="32" t="s">
        <v>40</v>
      </c>
      <c r="S193" s="32" t="s">
        <v>42</v>
      </c>
      <c r="T193" s="32" t="s">
        <v>42</v>
      </c>
      <c r="V193" s="77"/>
      <c r="X193" s="99" t="s">
        <v>44</v>
      </c>
      <c r="AF193" s="104"/>
      <c r="AG193" s="104"/>
      <c r="AH193" s="104"/>
      <c r="AI193" s="104"/>
      <c r="AJ193" s="104"/>
      <c r="AK193" s="104"/>
      <c r="AL193" s="104"/>
      <c r="AM193" s="104"/>
      <c r="AN193" s="104"/>
      <c r="AO193" s="104"/>
      <c r="AP193" s="104"/>
      <c r="AQ193" s="104"/>
      <c r="AR193" s="104"/>
      <c r="AS193" s="104"/>
      <c r="AT193" s="104"/>
      <c r="AU193" s="104"/>
      <c r="AV193" s="104"/>
      <c r="AW193" s="104"/>
      <c r="AX193" s="104"/>
      <c r="AY193" s="104"/>
      <c r="AZ193" s="104"/>
    </row>
    <row r="194" spans="2:52" ht="65.650000000000006" hidden="1" customHeight="1" x14ac:dyDescent="0.35">
      <c r="B194" s="22" t="s">
        <v>33</v>
      </c>
      <c r="C194" s="69" t="s">
        <v>361</v>
      </c>
      <c r="D194" s="37"/>
      <c r="E194" s="37"/>
      <c r="F194" s="37">
        <v>1</v>
      </c>
      <c r="G194" s="37"/>
      <c r="H194" s="40">
        <v>3</v>
      </c>
      <c r="I194" s="37">
        <v>1</v>
      </c>
      <c r="J194" s="37">
        <v>1</v>
      </c>
      <c r="K194" s="37">
        <v>2</v>
      </c>
      <c r="L194" s="61">
        <f t="shared" si="2"/>
        <v>0.91999999999999993</v>
      </c>
      <c r="M194" s="32" t="s">
        <v>35</v>
      </c>
      <c r="N194" s="32" t="s">
        <v>98</v>
      </c>
      <c r="O194" s="32" t="s">
        <v>37</v>
      </c>
      <c r="P194" s="40" t="s">
        <v>38</v>
      </c>
      <c r="Q194" s="32" t="s">
        <v>93</v>
      </c>
      <c r="R194" s="32" t="s">
        <v>121</v>
      </c>
      <c r="S194" s="32" t="s">
        <v>42</v>
      </c>
      <c r="T194" s="32" t="s">
        <v>42</v>
      </c>
      <c r="V194" s="77"/>
      <c r="X194" s="99" t="s">
        <v>44</v>
      </c>
      <c r="AF194" s="104"/>
      <c r="AG194" s="104"/>
      <c r="AH194" s="104"/>
      <c r="AI194" s="104"/>
      <c r="AJ194" s="104"/>
      <c r="AK194" s="104"/>
      <c r="AL194" s="104"/>
      <c r="AM194" s="104"/>
      <c r="AN194" s="104"/>
      <c r="AO194" s="104"/>
      <c r="AP194" s="104"/>
      <c r="AQ194" s="104"/>
      <c r="AR194" s="104"/>
      <c r="AS194" s="104"/>
      <c r="AT194" s="104"/>
      <c r="AU194" s="104"/>
      <c r="AV194" s="104"/>
      <c r="AW194" s="104"/>
      <c r="AX194" s="104"/>
      <c r="AY194" s="104"/>
      <c r="AZ194" s="104"/>
    </row>
    <row r="195" spans="2:52" ht="52.15" hidden="1" customHeight="1" x14ac:dyDescent="0.35">
      <c r="B195" s="22" t="s">
        <v>322</v>
      </c>
      <c r="C195" s="69" t="s">
        <v>362</v>
      </c>
      <c r="D195" s="39"/>
      <c r="E195" s="39"/>
      <c r="F195" s="39">
        <v>1</v>
      </c>
      <c r="G195" s="39"/>
      <c r="H195" s="42">
        <v>3</v>
      </c>
      <c r="I195" s="39">
        <v>1</v>
      </c>
      <c r="J195" s="37">
        <v>1</v>
      </c>
      <c r="K195" s="39">
        <v>2</v>
      </c>
      <c r="L195" s="61">
        <f t="shared" si="2"/>
        <v>0.91999999999999993</v>
      </c>
      <c r="M195" s="32" t="s">
        <v>57</v>
      </c>
      <c r="N195" s="32" t="s">
        <v>98</v>
      </c>
      <c r="O195" s="32" t="s">
        <v>54</v>
      </c>
      <c r="P195" s="32" t="s">
        <v>213</v>
      </c>
      <c r="Q195" s="32" t="s">
        <v>84</v>
      </c>
      <c r="R195" s="60" t="s">
        <v>121</v>
      </c>
      <c r="S195" s="32" t="s">
        <v>42</v>
      </c>
      <c r="T195" s="32" t="s">
        <v>42</v>
      </c>
      <c r="V195" s="77"/>
      <c r="X195" s="99" t="s">
        <v>44</v>
      </c>
      <c r="AF195" s="104"/>
      <c r="AG195" s="104"/>
      <c r="AH195" s="104"/>
      <c r="AI195" s="104"/>
      <c r="AJ195" s="104"/>
      <c r="AK195" s="104"/>
      <c r="AL195" s="104"/>
      <c r="AM195" s="104"/>
      <c r="AN195" s="104"/>
      <c r="AO195" s="104"/>
      <c r="AP195" s="104"/>
      <c r="AQ195" s="104"/>
      <c r="AR195" s="104"/>
      <c r="AS195" s="104"/>
      <c r="AT195" s="104"/>
      <c r="AU195" s="104"/>
      <c r="AV195" s="104"/>
      <c r="AW195" s="104"/>
      <c r="AX195" s="104"/>
      <c r="AY195" s="104"/>
      <c r="AZ195" s="104"/>
    </row>
    <row r="196" spans="2:52" ht="76.5" hidden="1" customHeight="1" x14ac:dyDescent="0.35">
      <c r="B196" s="22" t="s">
        <v>169</v>
      </c>
      <c r="C196" s="69" t="s">
        <v>363</v>
      </c>
      <c r="D196" s="41"/>
      <c r="E196" s="41"/>
      <c r="F196" s="41">
        <v>1</v>
      </c>
      <c r="G196" s="41">
        <v>1</v>
      </c>
      <c r="H196" s="41">
        <v>2</v>
      </c>
      <c r="I196" s="41">
        <v>1</v>
      </c>
      <c r="J196" s="37">
        <v>1</v>
      </c>
      <c r="K196" s="41">
        <v>2</v>
      </c>
      <c r="L196" s="61">
        <f t="shared" si="2"/>
        <v>0.91999999999999993</v>
      </c>
      <c r="M196" s="32" t="s">
        <v>57</v>
      </c>
      <c r="N196" s="32" t="s">
        <v>36</v>
      </c>
      <c r="O196" s="32" t="s">
        <v>54</v>
      </c>
      <c r="P196" s="32" t="s">
        <v>63</v>
      </c>
      <c r="Q196" s="32" t="s">
        <v>99</v>
      </c>
      <c r="R196" s="32"/>
      <c r="S196" s="32" t="s">
        <v>42</v>
      </c>
      <c r="T196" s="32" t="s">
        <v>42</v>
      </c>
      <c r="V196" s="77"/>
      <c r="X196" s="99" t="s">
        <v>44</v>
      </c>
      <c r="AF196" s="104"/>
      <c r="AG196" s="104"/>
      <c r="AH196" s="104"/>
      <c r="AI196" s="104"/>
      <c r="AJ196" s="104"/>
      <c r="AK196" s="104"/>
      <c r="AL196" s="104"/>
      <c r="AM196" s="104"/>
      <c r="AN196" s="104"/>
      <c r="AO196" s="104"/>
      <c r="AP196" s="104"/>
      <c r="AQ196" s="104"/>
      <c r="AR196" s="104"/>
      <c r="AS196" s="104"/>
      <c r="AT196" s="104"/>
      <c r="AU196" s="104"/>
      <c r="AV196" s="104"/>
      <c r="AW196" s="104"/>
      <c r="AX196" s="104"/>
      <c r="AY196" s="104"/>
      <c r="AZ196" s="104"/>
    </row>
    <row r="197" spans="2:52" ht="66" hidden="1" x14ac:dyDescent="0.35">
      <c r="B197" s="22" t="s">
        <v>169</v>
      </c>
      <c r="C197" s="69" t="s">
        <v>364</v>
      </c>
      <c r="D197" s="41">
        <v>1</v>
      </c>
      <c r="E197" s="41"/>
      <c r="F197" s="41">
        <v>1</v>
      </c>
      <c r="G197" s="41"/>
      <c r="H197" s="41">
        <v>1</v>
      </c>
      <c r="I197" s="41">
        <v>1</v>
      </c>
      <c r="J197" s="37">
        <v>1</v>
      </c>
      <c r="K197" s="41">
        <v>2</v>
      </c>
      <c r="L197" s="61">
        <f t="shared" si="2"/>
        <v>0.91999999999999993</v>
      </c>
      <c r="M197" s="32" t="s">
        <v>57</v>
      </c>
      <c r="N197" s="32" t="s">
        <v>98</v>
      </c>
      <c r="O197" s="32" t="s">
        <v>62</v>
      </c>
      <c r="P197" s="40" t="s">
        <v>38</v>
      </c>
      <c r="Q197" s="32" t="s">
        <v>90</v>
      </c>
      <c r="R197" s="32" t="s">
        <v>49</v>
      </c>
      <c r="S197" s="32" t="s">
        <v>365</v>
      </c>
      <c r="T197" s="32" t="s">
        <v>42</v>
      </c>
      <c r="V197" s="77"/>
      <c r="X197" s="99" t="s">
        <v>44</v>
      </c>
      <c r="AF197" s="104"/>
      <c r="AG197" s="104"/>
      <c r="AH197" s="104"/>
      <c r="AI197" s="104"/>
      <c r="AJ197" s="104"/>
      <c r="AK197" s="104"/>
      <c r="AL197" s="104"/>
      <c r="AM197" s="104"/>
      <c r="AN197" s="104"/>
      <c r="AO197" s="104"/>
      <c r="AP197" s="104"/>
      <c r="AQ197" s="104"/>
      <c r="AR197" s="104"/>
      <c r="AS197" s="104"/>
      <c r="AT197" s="104"/>
      <c r="AU197" s="104"/>
      <c r="AV197" s="104"/>
      <c r="AW197" s="104"/>
      <c r="AX197" s="104"/>
      <c r="AY197" s="104"/>
      <c r="AZ197" s="104"/>
    </row>
    <row r="198" spans="2:52" ht="49.5" hidden="1" x14ac:dyDescent="0.35">
      <c r="B198" s="22" t="s">
        <v>201</v>
      </c>
      <c r="C198" s="69" t="s">
        <v>366</v>
      </c>
      <c r="D198" s="39">
        <v>1</v>
      </c>
      <c r="E198" s="39">
        <v>1</v>
      </c>
      <c r="F198" s="39"/>
      <c r="G198" s="39"/>
      <c r="H198" s="42">
        <v>3</v>
      </c>
      <c r="I198" s="39">
        <v>1</v>
      </c>
      <c r="J198" s="37">
        <v>2</v>
      </c>
      <c r="K198" s="39"/>
      <c r="L198" s="61">
        <f t="shared" si="2"/>
        <v>0.91000000000000014</v>
      </c>
      <c r="M198" s="32" t="s">
        <v>57</v>
      </c>
      <c r="N198" s="32" t="s">
        <v>80</v>
      </c>
      <c r="O198" s="32" t="s">
        <v>37</v>
      </c>
      <c r="P198" s="32" t="s">
        <v>38</v>
      </c>
      <c r="Q198" s="32" t="s">
        <v>99</v>
      </c>
      <c r="R198" s="32" t="s">
        <v>40</v>
      </c>
      <c r="S198" s="32" t="s">
        <v>367</v>
      </c>
      <c r="T198" s="32" t="s">
        <v>42</v>
      </c>
      <c r="V198" s="77"/>
      <c r="X198" s="99" t="s">
        <v>44</v>
      </c>
      <c r="AF198" s="104"/>
      <c r="AG198" s="104"/>
      <c r="AH198" s="104"/>
      <c r="AI198" s="104"/>
      <c r="AJ198" s="104"/>
      <c r="AK198" s="104"/>
      <c r="AL198" s="104"/>
      <c r="AM198" s="104"/>
      <c r="AN198" s="104"/>
      <c r="AO198" s="104"/>
      <c r="AP198" s="104"/>
      <c r="AQ198" s="104"/>
      <c r="AR198" s="104"/>
      <c r="AS198" s="104"/>
      <c r="AT198" s="104"/>
      <c r="AU198" s="104"/>
      <c r="AV198" s="104"/>
      <c r="AW198" s="104"/>
      <c r="AX198" s="104"/>
      <c r="AY198" s="104"/>
      <c r="AZ198" s="104"/>
    </row>
    <row r="199" spans="2:52" ht="62.65" customHeight="1" x14ac:dyDescent="0.35">
      <c r="B199" s="22" t="s">
        <v>82</v>
      </c>
      <c r="C199" s="69" t="s">
        <v>368</v>
      </c>
      <c r="D199" s="39">
        <v>1</v>
      </c>
      <c r="E199" s="39">
        <v>1</v>
      </c>
      <c r="F199" s="39"/>
      <c r="G199" s="39"/>
      <c r="H199" s="42">
        <v>1</v>
      </c>
      <c r="I199" s="39">
        <v>1</v>
      </c>
      <c r="J199" s="37">
        <v>1</v>
      </c>
      <c r="K199" s="41">
        <v>2</v>
      </c>
      <c r="L199" s="61">
        <f t="shared" si="2"/>
        <v>0.90999999999999992</v>
      </c>
      <c r="M199" s="32" t="s">
        <v>35</v>
      </c>
      <c r="N199" s="32" t="s">
        <v>36</v>
      </c>
      <c r="O199" s="32" t="s">
        <v>54</v>
      </c>
      <c r="P199" s="40" t="s">
        <v>38</v>
      </c>
      <c r="Q199" s="32" t="s">
        <v>84</v>
      </c>
      <c r="R199" s="32"/>
      <c r="S199" s="32" t="s">
        <v>369</v>
      </c>
      <c r="T199" s="32" t="s">
        <v>42</v>
      </c>
      <c r="V199" s="77"/>
      <c r="X199" s="99" t="s">
        <v>44</v>
      </c>
      <c r="AF199" s="104"/>
      <c r="AG199" s="104"/>
      <c r="AH199" s="104"/>
      <c r="AI199" s="104"/>
      <c r="AJ199" s="104"/>
      <c r="AK199" s="104"/>
      <c r="AL199" s="104"/>
      <c r="AM199" s="104"/>
      <c r="AN199" s="104"/>
      <c r="AO199" s="104"/>
      <c r="AP199" s="104"/>
      <c r="AQ199" s="104"/>
      <c r="AR199" s="104"/>
      <c r="AS199" s="104"/>
      <c r="AT199" s="104"/>
      <c r="AU199" s="104"/>
      <c r="AV199" s="104"/>
      <c r="AW199" s="104"/>
      <c r="AX199" s="104"/>
      <c r="AY199" s="104"/>
      <c r="AZ199" s="104"/>
    </row>
    <row r="200" spans="2:52" ht="33" hidden="1" x14ac:dyDescent="0.35">
      <c r="B200" s="22" t="s">
        <v>169</v>
      </c>
      <c r="C200" s="69" t="s">
        <v>370</v>
      </c>
      <c r="D200" s="30"/>
      <c r="E200" s="30">
        <v>1</v>
      </c>
      <c r="F200" s="30">
        <v>1</v>
      </c>
      <c r="G200" s="30"/>
      <c r="H200" s="31">
        <v>3</v>
      </c>
      <c r="I200" s="30">
        <v>1</v>
      </c>
      <c r="J200" s="30">
        <v>1</v>
      </c>
      <c r="K200" s="30">
        <v>1</v>
      </c>
      <c r="L200" s="61">
        <f t="shared" si="2"/>
        <v>0.9</v>
      </c>
      <c r="M200" s="32" t="s">
        <v>35</v>
      </c>
      <c r="N200" s="37" t="s">
        <v>38</v>
      </c>
      <c r="O200" s="32" t="s">
        <v>37</v>
      </c>
      <c r="P200" s="40" t="s">
        <v>38</v>
      </c>
      <c r="Q200" s="32" t="s">
        <v>48</v>
      </c>
      <c r="R200" s="60" t="s">
        <v>121</v>
      </c>
      <c r="S200" s="32" t="s">
        <v>42</v>
      </c>
      <c r="T200" s="32" t="s">
        <v>42</v>
      </c>
      <c r="V200" s="77"/>
      <c r="X200" s="99" t="s">
        <v>44</v>
      </c>
      <c r="AF200" s="104"/>
      <c r="AG200" s="104"/>
      <c r="AH200" s="104"/>
      <c r="AI200" s="104"/>
      <c r="AJ200" s="104"/>
      <c r="AK200" s="104"/>
      <c r="AL200" s="104"/>
      <c r="AM200" s="104"/>
      <c r="AN200" s="104"/>
      <c r="AO200" s="104"/>
      <c r="AP200" s="104"/>
      <c r="AQ200" s="104"/>
      <c r="AR200" s="104"/>
      <c r="AS200" s="104"/>
      <c r="AT200" s="104"/>
      <c r="AU200" s="104"/>
      <c r="AV200" s="104"/>
      <c r="AW200" s="104"/>
      <c r="AX200" s="104"/>
      <c r="AY200" s="104"/>
      <c r="AZ200" s="104"/>
    </row>
    <row r="201" spans="2:52" ht="49.5" hidden="1" x14ac:dyDescent="0.35">
      <c r="B201" s="22" t="s">
        <v>127</v>
      </c>
      <c r="C201" s="69" t="s">
        <v>371</v>
      </c>
      <c r="D201" s="37"/>
      <c r="E201" s="37">
        <v>1</v>
      </c>
      <c r="F201" s="37">
        <v>1</v>
      </c>
      <c r="G201" s="37"/>
      <c r="H201" s="40">
        <v>2</v>
      </c>
      <c r="I201" s="37">
        <v>1</v>
      </c>
      <c r="J201" s="37">
        <v>2</v>
      </c>
      <c r="K201" s="37">
        <v>1</v>
      </c>
      <c r="L201" s="61">
        <f t="shared" si="2"/>
        <v>0.9</v>
      </c>
      <c r="M201" s="32" t="s">
        <v>35</v>
      </c>
      <c r="N201" s="32" t="s">
        <v>129</v>
      </c>
      <c r="O201" s="32" t="s">
        <v>62</v>
      </c>
      <c r="P201" s="40" t="s">
        <v>38</v>
      </c>
      <c r="Q201" s="32" t="s">
        <v>99</v>
      </c>
      <c r="R201" s="32"/>
      <c r="S201" s="32" t="s">
        <v>42</v>
      </c>
      <c r="T201" s="32" t="s">
        <v>42</v>
      </c>
      <c r="V201" s="77"/>
      <c r="X201" s="99" t="s">
        <v>44</v>
      </c>
      <c r="AF201" s="104"/>
      <c r="AG201" s="104"/>
      <c r="AH201" s="104"/>
      <c r="AI201" s="104"/>
      <c r="AJ201" s="104"/>
      <c r="AK201" s="104"/>
      <c r="AL201" s="104"/>
      <c r="AM201" s="104"/>
      <c r="AN201" s="104"/>
      <c r="AO201" s="104"/>
      <c r="AP201" s="104"/>
      <c r="AQ201" s="104"/>
      <c r="AR201" s="104"/>
      <c r="AS201" s="104"/>
      <c r="AT201" s="104"/>
      <c r="AU201" s="104"/>
      <c r="AV201" s="104"/>
      <c r="AW201" s="104"/>
      <c r="AX201" s="104"/>
      <c r="AY201" s="104"/>
      <c r="AZ201" s="104"/>
    </row>
    <row r="202" spans="2:52" ht="66" hidden="1" x14ac:dyDescent="0.35">
      <c r="B202" s="22" t="s">
        <v>88</v>
      </c>
      <c r="C202" s="69" t="s">
        <v>372</v>
      </c>
      <c r="D202" s="39">
        <v>1</v>
      </c>
      <c r="E202" s="39">
        <v>1</v>
      </c>
      <c r="F202" s="39">
        <v>1</v>
      </c>
      <c r="G202" s="39"/>
      <c r="H202" s="42">
        <v>1</v>
      </c>
      <c r="I202" s="39">
        <v>1</v>
      </c>
      <c r="J202" s="37">
        <v>1</v>
      </c>
      <c r="K202" s="39">
        <v>1</v>
      </c>
      <c r="L202" s="61">
        <f t="shared" si="2"/>
        <v>0.9</v>
      </c>
      <c r="M202" s="32" t="s">
        <v>57</v>
      </c>
      <c r="N202" s="32" t="s">
        <v>58</v>
      </c>
      <c r="O202" s="32" t="s">
        <v>37</v>
      </c>
      <c r="P202" s="32" t="s">
        <v>373</v>
      </c>
      <c r="Q202" s="32" t="s">
        <v>99</v>
      </c>
      <c r="R202" s="60" t="s">
        <v>103</v>
      </c>
      <c r="S202" s="32" t="s">
        <v>374</v>
      </c>
      <c r="T202" s="32" t="s">
        <v>42</v>
      </c>
      <c r="V202" s="77"/>
      <c r="X202" s="99" t="s">
        <v>44</v>
      </c>
      <c r="AF202" s="104"/>
      <c r="AG202" s="104"/>
      <c r="AH202" s="104"/>
      <c r="AI202" s="104"/>
      <c r="AJ202" s="104"/>
      <c r="AK202" s="104"/>
      <c r="AL202" s="104"/>
      <c r="AM202" s="104"/>
      <c r="AN202" s="104"/>
      <c r="AO202" s="104"/>
      <c r="AP202" s="104"/>
      <c r="AQ202" s="104"/>
      <c r="AR202" s="104"/>
      <c r="AS202" s="104"/>
      <c r="AT202" s="104"/>
      <c r="AU202" s="104"/>
      <c r="AV202" s="104"/>
      <c r="AW202" s="104"/>
      <c r="AX202" s="104"/>
      <c r="AY202" s="104"/>
      <c r="AZ202" s="104"/>
    </row>
    <row r="203" spans="2:52" ht="33" hidden="1" x14ac:dyDescent="0.35">
      <c r="B203" s="22" t="s">
        <v>64</v>
      </c>
      <c r="C203" s="69" t="s">
        <v>375</v>
      </c>
      <c r="D203" s="39">
        <v>1</v>
      </c>
      <c r="E203" s="39"/>
      <c r="F203" s="39"/>
      <c r="G203" s="39">
        <v>1</v>
      </c>
      <c r="H203" s="42">
        <v>2</v>
      </c>
      <c r="I203" s="39"/>
      <c r="J203" s="37">
        <v>1</v>
      </c>
      <c r="K203" s="41">
        <v>2</v>
      </c>
      <c r="L203" s="61">
        <f t="shared" si="2"/>
        <v>0.89999999999999991</v>
      </c>
      <c r="M203" s="32" t="s">
        <v>57</v>
      </c>
      <c r="N203" s="32" t="s">
        <v>129</v>
      </c>
      <c r="O203" s="32" t="s">
        <v>54</v>
      </c>
      <c r="P203" s="40" t="s">
        <v>38</v>
      </c>
      <c r="Q203" s="32" t="s">
        <v>84</v>
      </c>
      <c r="R203" s="32"/>
      <c r="S203" s="32" t="s">
        <v>42</v>
      </c>
      <c r="T203" s="32" t="s">
        <v>42</v>
      </c>
      <c r="V203" s="77"/>
      <c r="X203" s="99" t="s">
        <v>44</v>
      </c>
      <c r="AF203" s="104"/>
      <c r="AG203" s="104"/>
      <c r="AH203" s="104"/>
      <c r="AI203" s="104"/>
      <c r="AJ203" s="104"/>
      <c r="AK203" s="104"/>
      <c r="AL203" s="104"/>
      <c r="AM203" s="104"/>
      <c r="AN203" s="104"/>
      <c r="AO203" s="104"/>
      <c r="AP203" s="104"/>
      <c r="AQ203" s="104"/>
      <c r="AR203" s="104"/>
      <c r="AS203" s="104"/>
      <c r="AT203" s="104"/>
      <c r="AU203" s="104"/>
      <c r="AV203" s="104"/>
      <c r="AW203" s="104"/>
      <c r="AX203" s="104"/>
      <c r="AY203" s="104"/>
      <c r="AZ203" s="104"/>
    </row>
    <row r="204" spans="2:52" ht="79.900000000000006" hidden="1" customHeight="1" x14ac:dyDescent="0.35">
      <c r="B204" s="22" t="s">
        <v>169</v>
      </c>
      <c r="C204" s="69" t="s">
        <v>376</v>
      </c>
      <c r="D204" s="41">
        <v>1</v>
      </c>
      <c r="E204" s="41"/>
      <c r="F204" s="41">
        <v>1</v>
      </c>
      <c r="G204" s="41"/>
      <c r="H204" s="41">
        <v>3</v>
      </c>
      <c r="I204" s="41"/>
      <c r="J204" s="37">
        <v>1</v>
      </c>
      <c r="K204" s="41">
        <v>1</v>
      </c>
      <c r="L204" s="61">
        <f t="shared" si="2"/>
        <v>0.89000000000000012</v>
      </c>
      <c r="M204" s="32" t="s">
        <v>35</v>
      </c>
      <c r="N204" s="32" t="s">
        <v>129</v>
      </c>
      <c r="O204" s="32" t="s">
        <v>37</v>
      </c>
      <c r="P204" s="40" t="s">
        <v>38</v>
      </c>
      <c r="Q204" s="32" t="s">
        <v>48</v>
      </c>
      <c r="R204" s="60" t="s">
        <v>94</v>
      </c>
      <c r="S204" s="32" t="s">
        <v>42</v>
      </c>
      <c r="T204" s="32" t="s">
        <v>42</v>
      </c>
      <c r="V204" s="77"/>
      <c r="X204" s="99" t="s">
        <v>44</v>
      </c>
      <c r="AF204" s="104"/>
      <c r="AG204" s="104"/>
      <c r="AH204" s="104"/>
      <c r="AI204" s="104"/>
      <c r="AJ204" s="104"/>
      <c r="AK204" s="104"/>
      <c r="AL204" s="104"/>
      <c r="AM204" s="104"/>
      <c r="AN204" s="104"/>
      <c r="AO204" s="104"/>
      <c r="AP204" s="104"/>
      <c r="AQ204" s="104"/>
      <c r="AR204" s="104"/>
      <c r="AS204" s="104"/>
      <c r="AT204" s="104"/>
      <c r="AU204" s="104"/>
      <c r="AV204" s="104"/>
      <c r="AW204" s="104"/>
      <c r="AX204" s="104"/>
      <c r="AY204" s="104"/>
      <c r="AZ204" s="104"/>
    </row>
    <row r="205" spans="2:52" ht="49.5" hidden="1" x14ac:dyDescent="0.35">
      <c r="B205" s="22" t="s">
        <v>64</v>
      </c>
      <c r="C205" s="69" t="s">
        <v>377</v>
      </c>
      <c r="D205" s="39">
        <v>1</v>
      </c>
      <c r="E205" s="39"/>
      <c r="F205" s="39">
        <v>1</v>
      </c>
      <c r="G205" s="39"/>
      <c r="H205" s="42">
        <v>1</v>
      </c>
      <c r="I205" s="39"/>
      <c r="J205" s="37">
        <v>3</v>
      </c>
      <c r="K205" s="41">
        <v>1</v>
      </c>
      <c r="L205" s="61">
        <f t="shared" ref="L205:L268" si="3">(D205*0.2)+(E205*0.13)+(F205*0.14)+(G205*0.1)+(H205*0.1)+(I205*0.08)+(J205*0.1)+(K205*0.15)</f>
        <v>0.89000000000000012</v>
      </c>
      <c r="M205" s="32" t="s">
        <v>35</v>
      </c>
      <c r="N205" s="32" t="s">
        <v>36</v>
      </c>
      <c r="O205" s="32" t="s">
        <v>62</v>
      </c>
      <c r="P205" s="40" t="s">
        <v>38</v>
      </c>
      <c r="Q205" s="32" t="s">
        <v>39</v>
      </c>
      <c r="R205" s="60" t="s">
        <v>40</v>
      </c>
      <c r="S205" s="32" t="s">
        <v>378</v>
      </c>
      <c r="T205" s="32" t="s">
        <v>42</v>
      </c>
      <c r="V205" s="77"/>
      <c r="X205" s="99" t="s">
        <v>44</v>
      </c>
      <c r="AF205" s="104"/>
      <c r="AG205" s="104"/>
      <c r="AH205" s="104"/>
      <c r="AI205" s="104"/>
      <c r="AJ205" s="104"/>
      <c r="AK205" s="104"/>
      <c r="AL205" s="104"/>
      <c r="AM205" s="104"/>
      <c r="AN205" s="104"/>
      <c r="AO205" s="104"/>
      <c r="AP205" s="104"/>
      <c r="AQ205" s="104"/>
      <c r="AR205" s="104"/>
      <c r="AS205" s="104"/>
      <c r="AT205" s="104"/>
      <c r="AU205" s="104"/>
      <c r="AV205" s="104"/>
      <c r="AW205" s="104"/>
      <c r="AX205" s="104"/>
      <c r="AY205" s="104"/>
      <c r="AZ205" s="104"/>
    </row>
    <row r="206" spans="2:52" ht="62.65" hidden="1" customHeight="1" x14ac:dyDescent="0.35">
      <c r="B206" s="22" t="s">
        <v>322</v>
      </c>
      <c r="C206" s="69" t="s">
        <v>379</v>
      </c>
      <c r="D206" s="39">
        <v>1</v>
      </c>
      <c r="E206" s="39"/>
      <c r="F206" s="39">
        <v>1</v>
      </c>
      <c r="G206" s="39"/>
      <c r="H206" s="42">
        <v>2</v>
      </c>
      <c r="I206" s="39"/>
      <c r="J206" s="37">
        <v>2</v>
      </c>
      <c r="K206" s="39">
        <v>1</v>
      </c>
      <c r="L206" s="61">
        <f t="shared" si="3"/>
        <v>0.89</v>
      </c>
      <c r="M206" s="32" t="s">
        <v>35</v>
      </c>
      <c r="N206" s="32" t="s">
        <v>129</v>
      </c>
      <c r="O206" s="32" t="s">
        <v>62</v>
      </c>
      <c r="P206" s="32" t="s">
        <v>213</v>
      </c>
      <c r="Q206" s="32" t="s">
        <v>90</v>
      </c>
      <c r="R206" s="32" t="s">
        <v>159</v>
      </c>
      <c r="S206" s="32" t="s">
        <v>42</v>
      </c>
      <c r="T206" s="32" t="s">
        <v>42</v>
      </c>
      <c r="V206" s="77"/>
      <c r="X206" s="99" t="s">
        <v>44</v>
      </c>
      <c r="AF206" s="104"/>
      <c r="AG206" s="104"/>
      <c r="AH206" s="104"/>
      <c r="AI206" s="104"/>
      <c r="AJ206" s="104"/>
      <c r="AK206" s="104"/>
      <c r="AL206" s="104"/>
      <c r="AM206" s="104"/>
      <c r="AN206" s="104"/>
      <c r="AO206" s="104"/>
      <c r="AP206" s="104"/>
      <c r="AQ206" s="104"/>
      <c r="AR206" s="104"/>
      <c r="AS206" s="104"/>
      <c r="AT206" s="104"/>
      <c r="AU206" s="104"/>
      <c r="AV206" s="104"/>
      <c r="AW206" s="104"/>
      <c r="AX206" s="104"/>
      <c r="AY206" s="104"/>
      <c r="AZ206" s="104"/>
    </row>
    <row r="207" spans="2:52" ht="49.5" hidden="1" x14ac:dyDescent="0.35">
      <c r="B207" s="22" t="s">
        <v>64</v>
      </c>
      <c r="C207" s="69" t="s">
        <v>380</v>
      </c>
      <c r="D207" s="39">
        <v>1</v>
      </c>
      <c r="E207" s="39">
        <v>1</v>
      </c>
      <c r="F207" s="39"/>
      <c r="G207" s="39"/>
      <c r="H207" s="42">
        <v>3</v>
      </c>
      <c r="I207" s="39"/>
      <c r="J207" s="37">
        <v>1</v>
      </c>
      <c r="K207" s="41">
        <v>1</v>
      </c>
      <c r="L207" s="61">
        <f t="shared" si="3"/>
        <v>0.88000000000000012</v>
      </c>
      <c r="M207" s="32" t="s">
        <v>35</v>
      </c>
      <c r="N207" s="32" t="s">
        <v>36</v>
      </c>
      <c r="O207" s="32" t="s">
        <v>62</v>
      </c>
      <c r="P207" s="40" t="s">
        <v>38</v>
      </c>
      <c r="Q207" s="32" t="s">
        <v>84</v>
      </c>
      <c r="R207" s="60" t="s">
        <v>40</v>
      </c>
      <c r="S207" s="32" t="s">
        <v>42</v>
      </c>
      <c r="T207" s="32" t="s">
        <v>42</v>
      </c>
      <c r="V207" s="77"/>
      <c r="X207" s="99" t="s">
        <v>44</v>
      </c>
      <c r="AF207" s="104"/>
      <c r="AG207" s="104"/>
      <c r="AH207" s="104"/>
      <c r="AI207" s="104"/>
      <c r="AJ207" s="104"/>
      <c r="AK207" s="104"/>
      <c r="AL207" s="104"/>
      <c r="AM207" s="104"/>
      <c r="AN207" s="104"/>
      <c r="AO207" s="104"/>
      <c r="AP207" s="104"/>
      <c r="AQ207" s="104"/>
      <c r="AR207" s="104"/>
      <c r="AS207" s="104"/>
      <c r="AT207" s="104"/>
      <c r="AU207" s="104"/>
      <c r="AV207" s="104"/>
      <c r="AW207" s="104"/>
      <c r="AX207" s="104"/>
      <c r="AY207" s="104"/>
      <c r="AZ207" s="104"/>
    </row>
    <row r="208" spans="2:52" ht="82.5" hidden="1" customHeight="1" x14ac:dyDescent="0.35">
      <c r="B208" s="22" t="s">
        <v>64</v>
      </c>
      <c r="C208" s="69" t="s">
        <v>381</v>
      </c>
      <c r="D208" s="39"/>
      <c r="E208" s="39">
        <v>1</v>
      </c>
      <c r="F208" s="39"/>
      <c r="G208" s="39"/>
      <c r="H208" s="42">
        <v>3</v>
      </c>
      <c r="I208" s="39"/>
      <c r="J208" s="37">
        <v>3</v>
      </c>
      <c r="K208" s="41">
        <v>1</v>
      </c>
      <c r="L208" s="61">
        <f t="shared" si="3"/>
        <v>0.88000000000000012</v>
      </c>
      <c r="M208" s="32" t="s">
        <v>57</v>
      </c>
      <c r="N208" s="32" t="s">
        <v>98</v>
      </c>
      <c r="O208" s="32" t="s">
        <v>37</v>
      </c>
      <c r="P208" s="40" t="s">
        <v>38</v>
      </c>
      <c r="Q208" s="32" t="s">
        <v>48</v>
      </c>
      <c r="R208" s="32" t="s">
        <v>69</v>
      </c>
      <c r="S208" s="32" t="s">
        <v>382</v>
      </c>
      <c r="T208" s="32" t="s">
        <v>42</v>
      </c>
      <c r="V208" s="77"/>
      <c r="X208" s="99" t="s">
        <v>44</v>
      </c>
      <c r="AF208" s="104"/>
      <c r="AG208" s="104"/>
      <c r="AH208" s="104"/>
      <c r="AI208" s="104"/>
      <c r="AJ208" s="104"/>
      <c r="AK208" s="104"/>
      <c r="AL208" s="104"/>
      <c r="AM208" s="104"/>
      <c r="AN208" s="104"/>
      <c r="AO208" s="104"/>
      <c r="AP208" s="104"/>
      <c r="AQ208" s="104"/>
      <c r="AR208" s="104"/>
      <c r="AS208" s="104"/>
      <c r="AT208" s="104"/>
      <c r="AU208" s="104"/>
      <c r="AV208" s="104"/>
      <c r="AW208" s="104"/>
      <c r="AX208" s="104"/>
      <c r="AY208" s="104"/>
      <c r="AZ208" s="104"/>
    </row>
    <row r="209" spans="2:24" ht="57.75" hidden="1" customHeight="1" x14ac:dyDescent="0.35">
      <c r="B209" s="22" t="s">
        <v>78</v>
      </c>
      <c r="C209" s="69" t="s">
        <v>383</v>
      </c>
      <c r="D209" s="39"/>
      <c r="E209" s="39"/>
      <c r="F209" s="39"/>
      <c r="G209" s="39"/>
      <c r="H209" s="42">
        <v>3</v>
      </c>
      <c r="I209" s="39">
        <v>1</v>
      </c>
      <c r="J209" s="37">
        <v>2</v>
      </c>
      <c r="K209" s="39">
        <v>2</v>
      </c>
      <c r="L209" s="61">
        <f t="shared" si="3"/>
        <v>0.88000000000000012</v>
      </c>
      <c r="M209" s="32" t="s">
        <v>35</v>
      </c>
      <c r="N209" s="32" t="s">
        <v>129</v>
      </c>
      <c r="O209" s="32" t="s">
        <v>62</v>
      </c>
      <c r="P209" s="40" t="s">
        <v>38</v>
      </c>
      <c r="Q209" s="32" t="s">
        <v>90</v>
      </c>
      <c r="R209" s="32"/>
      <c r="S209" s="32" t="s">
        <v>42</v>
      </c>
      <c r="T209" s="32" t="s">
        <v>42</v>
      </c>
      <c r="V209" s="77"/>
      <c r="X209" s="99" t="s">
        <v>44</v>
      </c>
    </row>
    <row r="210" spans="2:24" ht="54.4" hidden="1" customHeight="1" x14ac:dyDescent="0.35">
      <c r="B210" s="23" t="s">
        <v>169</v>
      </c>
      <c r="C210" s="69" t="s">
        <v>384</v>
      </c>
      <c r="D210" s="41">
        <v>1</v>
      </c>
      <c r="E210" s="41"/>
      <c r="F210" s="41">
        <v>1</v>
      </c>
      <c r="G210" s="41"/>
      <c r="H210" s="41">
        <v>2</v>
      </c>
      <c r="I210" s="41">
        <v>1</v>
      </c>
      <c r="J210" s="37">
        <v>1</v>
      </c>
      <c r="K210" s="41">
        <v>1</v>
      </c>
      <c r="L210" s="61">
        <f t="shared" si="3"/>
        <v>0.87</v>
      </c>
      <c r="M210" s="32" t="s">
        <v>35</v>
      </c>
      <c r="N210" s="32" t="s">
        <v>129</v>
      </c>
      <c r="O210" s="32" t="s">
        <v>37</v>
      </c>
      <c r="P210" s="40" t="s">
        <v>38</v>
      </c>
      <c r="Q210" s="32" t="s">
        <v>90</v>
      </c>
      <c r="R210" s="32" t="s">
        <v>208</v>
      </c>
      <c r="S210" s="32" t="s">
        <v>42</v>
      </c>
      <c r="T210" s="32" t="s">
        <v>42</v>
      </c>
      <c r="V210" s="77"/>
      <c r="X210" s="99" t="s">
        <v>44</v>
      </c>
    </row>
    <row r="211" spans="2:24" ht="49.5" hidden="1" x14ac:dyDescent="0.35">
      <c r="B211" s="22" t="s">
        <v>67</v>
      </c>
      <c r="C211" s="69" t="s">
        <v>385</v>
      </c>
      <c r="D211" s="37">
        <v>1</v>
      </c>
      <c r="E211" s="39">
        <v>1</v>
      </c>
      <c r="F211" s="37">
        <v>1</v>
      </c>
      <c r="G211" s="39">
        <v>1</v>
      </c>
      <c r="H211" s="37">
        <v>1</v>
      </c>
      <c r="I211" s="37">
        <v>1</v>
      </c>
      <c r="J211" s="37">
        <v>1</v>
      </c>
      <c r="K211" s="37"/>
      <c r="L211" s="61">
        <f t="shared" si="3"/>
        <v>0.85</v>
      </c>
      <c r="M211" s="32" t="s">
        <v>35</v>
      </c>
      <c r="N211" s="32" t="s">
        <v>98</v>
      </c>
      <c r="O211" s="32" t="s">
        <v>54</v>
      </c>
      <c r="P211" s="40" t="s">
        <v>38</v>
      </c>
      <c r="Q211" s="32" t="s">
        <v>84</v>
      </c>
      <c r="R211" s="32"/>
      <c r="S211" s="32" t="s">
        <v>42</v>
      </c>
      <c r="T211" s="32" t="s">
        <v>42</v>
      </c>
      <c r="V211" s="77"/>
      <c r="X211" s="99" t="s">
        <v>44</v>
      </c>
    </row>
    <row r="212" spans="2:24" ht="53.25" hidden="1" customHeight="1" x14ac:dyDescent="0.35">
      <c r="B212" s="22" t="s">
        <v>88</v>
      </c>
      <c r="C212" s="69" t="s">
        <v>386</v>
      </c>
      <c r="D212" s="39"/>
      <c r="E212" s="39"/>
      <c r="F212" s="39"/>
      <c r="G212" s="39"/>
      <c r="H212" s="42">
        <v>2</v>
      </c>
      <c r="I212" s="39"/>
      <c r="J212" s="37">
        <v>2</v>
      </c>
      <c r="K212" s="39">
        <v>3</v>
      </c>
      <c r="L212" s="61">
        <f t="shared" si="3"/>
        <v>0.85</v>
      </c>
      <c r="M212" s="32" t="s">
        <v>35</v>
      </c>
      <c r="N212" s="32" t="s">
        <v>129</v>
      </c>
      <c r="O212" s="32" t="s">
        <v>37</v>
      </c>
      <c r="P212" s="40" t="s">
        <v>38</v>
      </c>
      <c r="Q212" s="32" t="s">
        <v>90</v>
      </c>
      <c r="R212" s="60" t="s">
        <v>40</v>
      </c>
      <c r="S212" s="32" t="s">
        <v>42</v>
      </c>
      <c r="T212" s="32" t="s">
        <v>42</v>
      </c>
      <c r="V212" s="77"/>
      <c r="X212" s="99" t="s">
        <v>44</v>
      </c>
    </row>
    <row r="213" spans="2:24" ht="63.4" hidden="1" customHeight="1" x14ac:dyDescent="0.35">
      <c r="B213" s="22" t="s">
        <v>203</v>
      </c>
      <c r="C213" s="69" t="s">
        <v>387</v>
      </c>
      <c r="D213" s="39">
        <v>1</v>
      </c>
      <c r="E213" s="39">
        <v>1</v>
      </c>
      <c r="F213" s="39">
        <v>1</v>
      </c>
      <c r="G213" s="39"/>
      <c r="H213" s="42">
        <v>2</v>
      </c>
      <c r="I213" s="39">
        <v>1</v>
      </c>
      <c r="J213" s="37">
        <v>1</v>
      </c>
      <c r="K213" s="39"/>
      <c r="L213" s="61">
        <f t="shared" si="3"/>
        <v>0.85</v>
      </c>
      <c r="M213" s="32" t="s">
        <v>57</v>
      </c>
      <c r="N213" s="32" t="s">
        <v>36</v>
      </c>
      <c r="O213" s="32" t="s">
        <v>54</v>
      </c>
      <c r="P213" s="32" t="s">
        <v>38</v>
      </c>
      <c r="Q213" s="32" t="s">
        <v>39</v>
      </c>
      <c r="R213" s="60" t="s">
        <v>121</v>
      </c>
      <c r="S213" s="32" t="s">
        <v>42</v>
      </c>
      <c r="T213" s="32" t="s">
        <v>42</v>
      </c>
      <c r="V213" s="77"/>
      <c r="X213" s="99" t="s">
        <v>44</v>
      </c>
    </row>
    <row r="214" spans="2:24" ht="33" hidden="1" x14ac:dyDescent="0.35">
      <c r="B214" s="22" t="s">
        <v>169</v>
      </c>
      <c r="C214" s="69" t="s">
        <v>388</v>
      </c>
      <c r="D214" s="41"/>
      <c r="E214" s="41"/>
      <c r="F214" s="41">
        <v>1</v>
      </c>
      <c r="G214" s="41"/>
      <c r="H214" s="41">
        <v>3</v>
      </c>
      <c r="I214" s="41"/>
      <c r="J214" s="37">
        <v>1</v>
      </c>
      <c r="K214" s="41">
        <v>2</v>
      </c>
      <c r="L214" s="61">
        <f t="shared" si="3"/>
        <v>0.84000000000000008</v>
      </c>
      <c r="M214" s="32" t="s">
        <v>57</v>
      </c>
      <c r="N214" s="32" t="s">
        <v>80</v>
      </c>
      <c r="O214" s="32" t="s">
        <v>37</v>
      </c>
      <c r="P214" s="32" t="s">
        <v>81</v>
      </c>
      <c r="Q214" s="32" t="s">
        <v>99</v>
      </c>
      <c r="R214" s="32"/>
      <c r="S214" s="32" t="s">
        <v>42</v>
      </c>
      <c r="T214" s="32" t="s">
        <v>42</v>
      </c>
      <c r="V214" s="77"/>
      <c r="X214" s="99" t="s">
        <v>44</v>
      </c>
    </row>
    <row r="215" spans="2:24" ht="33" hidden="1" x14ac:dyDescent="0.35">
      <c r="B215" s="22" t="s">
        <v>33</v>
      </c>
      <c r="C215" s="69" t="s">
        <v>389</v>
      </c>
      <c r="D215" s="37"/>
      <c r="E215" s="37"/>
      <c r="F215" s="37">
        <v>1</v>
      </c>
      <c r="G215" s="37"/>
      <c r="H215" s="40">
        <v>2</v>
      </c>
      <c r="I215" s="37"/>
      <c r="J215" s="37">
        <v>2</v>
      </c>
      <c r="K215" s="37">
        <v>2</v>
      </c>
      <c r="L215" s="61">
        <f t="shared" si="3"/>
        <v>0.84000000000000008</v>
      </c>
      <c r="M215" s="32" t="s">
        <v>35</v>
      </c>
      <c r="N215" s="32" t="s">
        <v>98</v>
      </c>
      <c r="O215" s="32" t="s">
        <v>37</v>
      </c>
      <c r="P215" s="40" t="s">
        <v>38</v>
      </c>
      <c r="Q215" s="32" t="s">
        <v>48</v>
      </c>
      <c r="R215" s="32" t="s">
        <v>49</v>
      </c>
      <c r="S215" s="32" t="s">
        <v>42</v>
      </c>
      <c r="T215" s="32" t="s">
        <v>42</v>
      </c>
      <c r="V215" s="78"/>
      <c r="X215" s="99" t="s">
        <v>44</v>
      </c>
    </row>
    <row r="216" spans="2:24" ht="33" hidden="1" x14ac:dyDescent="0.35">
      <c r="B216" s="22" t="s">
        <v>33</v>
      </c>
      <c r="C216" s="38" t="s">
        <v>390</v>
      </c>
      <c r="D216" s="37"/>
      <c r="E216" s="37"/>
      <c r="F216" s="37">
        <v>1</v>
      </c>
      <c r="G216" s="37"/>
      <c r="H216" s="40">
        <v>2</v>
      </c>
      <c r="I216" s="37"/>
      <c r="J216" s="37">
        <v>2</v>
      </c>
      <c r="K216" s="37">
        <v>2</v>
      </c>
      <c r="L216" s="61">
        <f t="shared" si="3"/>
        <v>0.84000000000000008</v>
      </c>
      <c r="M216" s="32" t="s">
        <v>35</v>
      </c>
      <c r="N216" s="32" t="s">
        <v>129</v>
      </c>
      <c r="O216" s="32" t="s">
        <v>37</v>
      </c>
      <c r="P216" s="40" t="s">
        <v>38</v>
      </c>
      <c r="Q216" s="32" t="s">
        <v>48</v>
      </c>
      <c r="R216" s="32"/>
      <c r="S216" s="32" t="s">
        <v>42</v>
      </c>
      <c r="T216" s="32" t="s">
        <v>42</v>
      </c>
      <c r="V216" s="64"/>
      <c r="X216" s="99" t="s">
        <v>44</v>
      </c>
    </row>
    <row r="217" spans="2:24" ht="53.65" hidden="1" customHeight="1" x14ac:dyDescent="0.35">
      <c r="B217" s="22" t="s">
        <v>201</v>
      </c>
      <c r="C217" s="38" t="s">
        <v>391</v>
      </c>
      <c r="D217" s="39">
        <v>1</v>
      </c>
      <c r="E217" s="39"/>
      <c r="F217" s="39">
        <v>1</v>
      </c>
      <c r="G217" s="39">
        <v>1</v>
      </c>
      <c r="H217" s="42">
        <v>2</v>
      </c>
      <c r="I217" s="39"/>
      <c r="J217" s="37">
        <v>2</v>
      </c>
      <c r="K217" s="39"/>
      <c r="L217" s="61">
        <f t="shared" si="3"/>
        <v>0.84000000000000008</v>
      </c>
      <c r="M217" s="32" t="s">
        <v>35</v>
      </c>
      <c r="N217" s="32" t="s">
        <v>36</v>
      </c>
      <c r="O217" s="32" t="s">
        <v>62</v>
      </c>
      <c r="P217" s="32" t="s">
        <v>38</v>
      </c>
      <c r="Q217" s="32" t="s">
        <v>39</v>
      </c>
      <c r="R217" s="32" t="s">
        <v>139</v>
      </c>
      <c r="S217" s="32" t="s">
        <v>392</v>
      </c>
      <c r="T217" s="32" t="s">
        <v>42</v>
      </c>
      <c r="V217" s="64"/>
      <c r="X217" s="99" t="s">
        <v>44</v>
      </c>
    </row>
    <row r="218" spans="2:24" ht="33" hidden="1" x14ac:dyDescent="0.35">
      <c r="B218" s="22" t="s">
        <v>60</v>
      </c>
      <c r="C218" s="38" t="s">
        <v>393</v>
      </c>
      <c r="D218" s="39">
        <v>1</v>
      </c>
      <c r="E218" s="39"/>
      <c r="F218" s="39"/>
      <c r="G218" s="39"/>
      <c r="H218" s="42">
        <v>2</v>
      </c>
      <c r="I218" s="39">
        <v>1</v>
      </c>
      <c r="J218" s="37">
        <v>2</v>
      </c>
      <c r="K218" s="39">
        <v>1</v>
      </c>
      <c r="L218" s="61">
        <f t="shared" si="3"/>
        <v>0.83000000000000007</v>
      </c>
      <c r="M218" s="32" t="s">
        <v>35</v>
      </c>
      <c r="N218" s="32" t="s">
        <v>36</v>
      </c>
      <c r="O218" s="32" t="s">
        <v>62</v>
      </c>
      <c r="P218" s="40" t="s">
        <v>38</v>
      </c>
      <c r="Q218" s="32" t="s">
        <v>90</v>
      </c>
      <c r="R218" s="32"/>
      <c r="S218" s="32" t="s">
        <v>42</v>
      </c>
      <c r="T218" s="32" t="s">
        <v>42</v>
      </c>
      <c r="V218" s="64"/>
      <c r="X218" s="99" t="s">
        <v>44</v>
      </c>
    </row>
    <row r="219" spans="2:24" ht="60" hidden="1" customHeight="1" x14ac:dyDescent="0.35">
      <c r="B219" s="22" t="s">
        <v>73</v>
      </c>
      <c r="C219" s="38" t="s">
        <v>394</v>
      </c>
      <c r="D219" s="37">
        <v>1</v>
      </c>
      <c r="E219" s="39">
        <v>1</v>
      </c>
      <c r="F219" s="37">
        <v>1</v>
      </c>
      <c r="G219" s="37"/>
      <c r="H219" s="40">
        <v>2</v>
      </c>
      <c r="I219" s="37"/>
      <c r="J219" s="37"/>
      <c r="K219" s="37">
        <v>1</v>
      </c>
      <c r="L219" s="61">
        <f t="shared" si="3"/>
        <v>0.82000000000000006</v>
      </c>
      <c r="M219" s="32" t="s">
        <v>57</v>
      </c>
      <c r="N219" s="32" t="s">
        <v>98</v>
      </c>
      <c r="O219" s="32" t="s">
        <v>54</v>
      </c>
      <c r="P219" s="32" t="s">
        <v>120</v>
      </c>
      <c r="Q219" s="32" t="s">
        <v>84</v>
      </c>
      <c r="R219" s="32" t="s">
        <v>49</v>
      </c>
      <c r="S219" s="32" t="s">
        <v>42</v>
      </c>
      <c r="T219" s="32" t="s">
        <v>42</v>
      </c>
      <c r="V219" s="64"/>
      <c r="X219" s="99" t="s">
        <v>44</v>
      </c>
    </row>
    <row r="220" spans="2:24" ht="33" hidden="1" x14ac:dyDescent="0.35">
      <c r="B220" s="22" t="s">
        <v>73</v>
      </c>
      <c r="C220" s="38" t="s">
        <v>395</v>
      </c>
      <c r="D220" s="37"/>
      <c r="E220" s="39">
        <v>1</v>
      </c>
      <c r="F220" s="37">
        <v>1</v>
      </c>
      <c r="G220" s="39">
        <v>1</v>
      </c>
      <c r="H220" s="40">
        <v>1</v>
      </c>
      <c r="I220" s="37"/>
      <c r="J220" s="37">
        <v>2</v>
      </c>
      <c r="K220" s="37">
        <v>1</v>
      </c>
      <c r="L220" s="61">
        <f t="shared" si="3"/>
        <v>0.82</v>
      </c>
      <c r="M220" s="32" t="s">
        <v>57</v>
      </c>
      <c r="N220" s="32" t="s">
        <v>98</v>
      </c>
      <c r="O220" s="32" t="s">
        <v>62</v>
      </c>
      <c r="P220" s="40" t="s">
        <v>38</v>
      </c>
      <c r="Q220" s="32" t="s">
        <v>93</v>
      </c>
      <c r="R220" s="32"/>
      <c r="S220" s="32" t="s">
        <v>42</v>
      </c>
      <c r="T220" s="32" t="s">
        <v>42</v>
      </c>
      <c r="V220" s="64"/>
      <c r="X220" s="99" t="s">
        <v>44</v>
      </c>
    </row>
    <row r="221" spans="2:24" ht="49.5" hidden="1" x14ac:dyDescent="0.35">
      <c r="B221" s="22" t="s">
        <v>201</v>
      </c>
      <c r="C221" s="38" t="s">
        <v>396</v>
      </c>
      <c r="D221" s="39">
        <v>1</v>
      </c>
      <c r="E221" s="39">
        <v>1</v>
      </c>
      <c r="F221" s="39"/>
      <c r="G221" s="39"/>
      <c r="H221" s="42">
        <v>2</v>
      </c>
      <c r="I221" s="39">
        <v>1</v>
      </c>
      <c r="J221" s="37">
        <v>2</v>
      </c>
      <c r="K221" s="39"/>
      <c r="L221" s="61">
        <f t="shared" si="3"/>
        <v>0.81</v>
      </c>
      <c r="M221" s="32" t="s">
        <v>57</v>
      </c>
      <c r="N221" s="32" t="s">
        <v>36</v>
      </c>
      <c r="O221" s="32" t="s">
        <v>54</v>
      </c>
      <c r="P221" s="32" t="s">
        <v>38</v>
      </c>
      <c r="Q221" s="32" t="s">
        <v>39</v>
      </c>
      <c r="R221" s="32"/>
      <c r="S221" s="32" t="s">
        <v>42</v>
      </c>
      <c r="T221" s="32" t="s">
        <v>42</v>
      </c>
      <c r="V221" s="64"/>
      <c r="X221" s="99" t="s">
        <v>44</v>
      </c>
    </row>
    <row r="222" spans="2:24" ht="49.5" hidden="1" x14ac:dyDescent="0.35">
      <c r="B222" s="22" t="s">
        <v>203</v>
      </c>
      <c r="C222" s="38" t="s">
        <v>397</v>
      </c>
      <c r="D222" s="39">
        <v>1</v>
      </c>
      <c r="E222" s="39">
        <v>1</v>
      </c>
      <c r="F222" s="39"/>
      <c r="G222" s="39"/>
      <c r="H222" s="42">
        <v>3</v>
      </c>
      <c r="I222" s="39">
        <v>1</v>
      </c>
      <c r="J222" s="37">
        <v>1</v>
      </c>
      <c r="K222" s="39"/>
      <c r="L222" s="61">
        <f t="shared" si="3"/>
        <v>0.81</v>
      </c>
      <c r="M222" s="32" t="s">
        <v>57</v>
      </c>
      <c r="N222" s="32" t="s">
        <v>36</v>
      </c>
      <c r="O222" s="32" t="s">
        <v>62</v>
      </c>
      <c r="P222" s="32" t="s">
        <v>38</v>
      </c>
      <c r="Q222" s="32" t="s">
        <v>39</v>
      </c>
      <c r="R222" s="32"/>
      <c r="S222" s="32" t="s">
        <v>42</v>
      </c>
      <c r="T222" s="32" t="s">
        <v>42</v>
      </c>
      <c r="V222" s="64"/>
      <c r="X222" s="99" t="s">
        <v>44</v>
      </c>
    </row>
    <row r="223" spans="2:24" ht="33" hidden="1" x14ac:dyDescent="0.35">
      <c r="B223" s="22" t="s">
        <v>73</v>
      </c>
      <c r="C223" s="38" t="s">
        <v>398</v>
      </c>
      <c r="D223" s="37">
        <v>1</v>
      </c>
      <c r="E223" s="37"/>
      <c r="F223" s="37">
        <v>1</v>
      </c>
      <c r="G223" s="37"/>
      <c r="H223" s="40">
        <v>2</v>
      </c>
      <c r="I223" s="37"/>
      <c r="J223" s="37">
        <v>1</v>
      </c>
      <c r="K223" s="37">
        <v>1</v>
      </c>
      <c r="L223" s="61">
        <f t="shared" si="3"/>
        <v>0.79</v>
      </c>
      <c r="M223" s="32" t="s">
        <v>35</v>
      </c>
      <c r="N223" s="32" t="s">
        <v>129</v>
      </c>
      <c r="O223" s="32" t="s">
        <v>37</v>
      </c>
      <c r="P223" s="32" t="s">
        <v>154</v>
      </c>
      <c r="Q223" s="32" t="s">
        <v>75</v>
      </c>
      <c r="R223" s="32"/>
      <c r="S223" s="32" t="s">
        <v>42</v>
      </c>
      <c r="T223" s="32" t="s">
        <v>42</v>
      </c>
      <c r="V223" s="64"/>
      <c r="X223" s="99" t="s">
        <v>44</v>
      </c>
    </row>
    <row r="224" spans="2:24" ht="33" hidden="1" x14ac:dyDescent="0.35">
      <c r="B224" s="22" t="s">
        <v>33</v>
      </c>
      <c r="C224" s="38" t="s">
        <v>399</v>
      </c>
      <c r="D224" s="37"/>
      <c r="E224" s="37"/>
      <c r="F224" s="37">
        <v>1</v>
      </c>
      <c r="G224" s="37"/>
      <c r="H224" s="40">
        <v>1</v>
      </c>
      <c r="I224" s="37"/>
      <c r="J224" s="37">
        <v>1</v>
      </c>
      <c r="K224" s="37">
        <v>3</v>
      </c>
      <c r="L224" s="61">
        <f t="shared" si="3"/>
        <v>0.79</v>
      </c>
      <c r="M224" s="32" t="s">
        <v>47</v>
      </c>
      <c r="N224" s="37" t="s">
        <v>38</v>
      </c>
      <c r="O224" s="37" t="s">
        <v>38</v>
      </c>
      <c r="P224" s="40" t="s">
        <v>38</v>
      </c>
      <c r="Q224" s="32" t="s">
        <v>48</v>
      </c>
      <c r="R224" s="32"/>
      <c r="S224" s="32" t="s">
        <v>42</v>
      </c>
      <c r="T224" s="32" t="s">
        <v>42</v>
      </c>
      <c r="V224" s="64"/>
      <c r="X224" s="99" t="s">
        <v>44</v>
      </c>
    </row>
    <row r="225" spans="2:24" ht="49.5" hidden="1" x14ac:dyDescent="0.35">
      <c r="B225" s="22" t="s">
        <v>78</v>
      </c>
      <c r="C225" s="38" t="s">
        <v>400</v>
      </c>
      <c r="D225" s="39">
        <v>1</v>
      </c>
      <c r="E225" s="39">
        <v>1</v>
      </c>
      <c r="F225" s="39"/>
      <c r="G225" s="39"/>
      <c r="H225" s="42">
        <v>3</v>
      </c>
      <c r="I225" s="39"/>
      <c r="J225" s="37"/>
      <c r="K225" s="39">
        <v>1</v>
      </c>
      <c r="L225" s="61">
        <f t="shared" si="3"/>
        <v>0.78000000000000014</v>
      </c>
      <c r="M225" s="32" t="s">
        <v>57</v>
      </c>
      <c r="N225" s="32" t="s">
        <v>36</v>
      </c>
      <c r="O225" s="32" t="s">
        <v>54</v>
      </c>
      <c r="P225" s="32" t="s">
        <v>401</v>
      </c>
      <c r="Q225" s="32" t="s">
        <v>84</v>
      </c>
      <c r="R225" s="32"/>
      <c r="S225" s="32" t="s">
        <v>42</v>
      </c>
      <c r="T225" s="32" t="s">
        <v>42</v>
      </c>
      <c r="V225" s="64"/>
      <c r="X225" s="99" t="s">
        <v>44</v>
      </c>
    </row>
    <row r="226" spans="2:24" ht="62.65" hidden="1" customHeight="1" x14ac:dyDescent="0.35">
      <c r="B226" s="22" t="s">
        <v>60</v>
      </c>
      <c r="C226" s="38" t="s">
        <v>402</v>
      </c>
      <c r="D226" s="39"/>
      <c r="E226" s="39">
        <v>1</v>
      </c>
      <c r="F226" s="39"/>
      <c r="G226" s="39">
        <v>1</v>
      </c>
      <c r="H226" s="42"/>
      <c r="I226" s="39"/>
      <c r="J226" s="37">
        <v>1</v>
      </c>
      <c r="K226" s="39">
        <v>3</v>
      </c>
      <c r="L226" s="61">
        <f t="shared" si="3"/>
        <v>0.78</v>
      </c>
      <c r="M226" s="32" t="s">
        <v>57</v>
      </c>
      <c r="N226" s="32" t="s">
        <v>58</v>
      </c>
      <c r="O226" s="32" t="s">
        <v>54</v>
      </c>
      <c r="P226" s="32" t="s">
        <v>58</v>
      </c>
      <c r="Q226" s="32" t="s">
        <v>90</v>
      </c>
      <c r="R226" s="32" t="s">
        <v>155</v>
      </c>
      <c r="S226" s="32" t="s">
        <v>42</v>
      </c>
      <c r="T226" s="32" t="s">
        <v>42</v>
      </c>
      <c r="V226" s="64"/>
      <c r="X226" s="99" t="s">
        <v>44</v>
      </c>
    </row>
    <row r="227" spans="2:24" ht="68.650000000000006" hidden="1" customHeight="1" x14ac:dyDescent="0.35">
      <c r="B227" s="22" t="s">
        <v>60</v>
      </c>
      <c r="C227" s="38" t="s">
        <v>403</v>
      </c>
      <c r="D227" s="39"/>
      <c r="E227" s="39"/>
      <c r="F227" s="39">
        <v>1</v>
      </c>
      <c r="G227" s="39"/>
      <c r="H227" s="42">
        <v>3</v>
      </c>
      <c r="I227" s="39">
        <v>1</v>
      </c>
      <c r="J227" s="37">
        <v>1</v>
      </c>
      <c r="K227" s="39">
        <v>1</v>
      </c>
      <c r="L227" s="61">
        <f t="shared" si="3"/>
        <v>0.77</v>
      </c>
      <c r="M227" s="32" t="s">
        <v>57</v>
      </c>
      <c r="N227" s="32" t="s">
        <v>36</v>
      </c>
      <c r="O227" s="32" t="s">
        <v>54</v>
      </c>
      <c r="P227" s="40" t="s">
        <v>38</v>
      </c>
      <c r="Q227" s="32" t="s">
        <v>90</v>
      </c>
      <c r="R227" s="60" t="s">
        <v>49</v>
      </c>
      <c r="S227" s="32" t="s">
        <v>42</v>
      </c>
      <c r="T227" s="32" t="s">
        <v>42</v>
      </c>
      <c r="V227" s="64"/>
      <c r="X227" s="99" t="s">
        <v>44</v>
      </c>
    </row>
    <row r="228" spans="2:24" ht="63" hidden="1" customHeight="1" x14ac:dyDescent="0.35">
      <c r="B228" s="22" t="s">
        <v>78</v>
      </c>
      <c r="C228" s="38" t="s">
        <v>404</v>
      </c>
      <c r="D228" s="39"/>
      <c r="E228" s="39"/>
      <c r="F228" s="39">
        <v>1</v>
      </c>
      <c r="G228" s="39">
        <v>1</v>
      </c>
      <c r="H228" s="42">
        <v>2</v>
      </c>
      <c r="I228" s="39">
        <v>1</v>
      </c>
      <c r="J228" s="37">
        <v>1</v>
      </c>
      <c r="K228" s="39">
        <v>1</v>
      </c>
      <c r="L228" s="61">
        <f t="shared" si="3"/>
        <v>0.77</v>
      </c>
      <c r="M228" s="32" t="s">
        <v>35</v>
      </c>
      <c r="N228" s="32" t="s">
        <v>36</v>
      </c>
      <c r="O228" s="32" t="s">
        <v>62</v>
      </c>
      <c r="P228" s="40" t="s">
        <v>38</v>
      </c>
      <c r="Q228" s="32" t="s">
        <v>90</v>
      </c>
      <c r="R228" s="60" t="s">
        <v>49</v>
      </c>
      <c r="S228" s="32" t="s">
        <v>42</v>
      </c>
      <c r="T228" s="32" t="s">
        <v>42</v>
      </c>
      <c r="V228" s="64"/>
      <c r="X228" s="99" t="s">
        <v>44</v>
      </c>
    </row>
    <row r="229" spans="2:24" ht="65.650000000000006" hidden="1" customHeight="1" x14ac:dyDescent="0.35">
      <c r="B229" s="22" t="s">
        <v>64</v>
      </c>
      <c r="C229" s="38" t="s">
        <v>405</v>
      </c>
      <c r="D229" s="39">
        <v>1</v>
      </c>
      <c r="E229" s="39"/>
      <c r="F229" s="39">
        <v>1</v>
      </c>
      <c r="G229" s="39"/>
      <c r="H229" s="42">
        <v>2</v>
      </c>
      <c r="I229" s="39">
        <v>1</v>
      </c>
      <c r="J229" s="37"/>
      <c r="K229" s="41">
        <v>1</v>
      </c>
      <c r="L229" s="61">
        <f t="shared" si="3"/>
        <v>0.77</v>
      </c>
      <c r="M229" s="32" t="s">
        <v>57</v>
      </c>
      <c r="N229" s="32" t="s">
        <v>80</v>
      </c>
      <c r="O229" s="32" t="s">
        <v>54</v>
      </c>
      <c r="P229" s="32" t="s">
        <v>120</v>
      </c>
      <c r="Q229" s="32" t="s">
        <v>84</v>
      </c>
      <c r="R229" s="60" t="s">
        <v>91</v>
      </c>
      <c r="S229" s="32" t="s">
        <v>42</v>
      </c>
      <c r="T229" s="32" t="s">
        <v>42</v>
      </c>
      <c r="V229" s="64"/>
      <c r="X229" s="99" t="s">
        <v>44</v>
      </c>
    </row>
    <row r="230" spans="2:24" ht="33" hidden="1" x14ac:dyDescent="0.35">
      <c r="B230" s="22" t="s">
        <v>64</v>
      </c>
      <c r="C230" s="38" t="s">
        <v>406</v>
      </c>
      <c r="D230" s="39">
        <v>1</v>
      </c>
      <c r="E230" s="39"/>
      <c r="F230" s="39"/>
      <c r="G230" s="39"/>
      <c r="H230" s="42">
        <v>3</v>
      </c>
      <c r="I230" s="39"/>
      <c r="J230" s="37">
        <v>1</v>
      </c>
      <c r="K230" s="41">
        <v>1</v>
      </c>
      <c r="L230" s="61">
        <f t="shared" si="3"/>
        <v>0.75</v>
      </c>
      <c r="M230" s="32" t="s">
        <v>57</v>
      </c>
      <c r="N230" s="32" t="s">
        <v>36</v>
      </c>
      <c r="O230" s="32" t="s">
        <v>54</v>
      </c>
      <c r="P230" s="40" t="s">
        <v>38</v>
      </c>
      <c r="Q230" s="32" t="s">
        <v>84</v>
      </c>
      <c r="R230" s="32"/>
      <c r="S230" s="32" t="s">
        <v>42</v>
      </c>
      <c r="T230" s="32" t="s">
        <v>42</v>
      </c>
      <c r="V230" s="64"/>
      <c r="X230" s="99" t="s">
        <v>44</v>
      </c>
    </row>
    <row r="231" spans="2:24" ht="49.5" hidden="1" x14ac:dyDescent="0.35">
      <c r="B231" s="22" t="s">
        <v>33</v>
      </c>
      <c r="C231" s="38" t="s">
        <v>407</v>
      </c>
      <c r="D231" s="37">
        <v>1</v>
      </c>
      <c r="E231" s="37"/>
      <c r="F231" s="37"/>
      <c r="G231" s="37"/>
      <c r="H231" s="40"/>
      <c r="I231" s="37"/>
      <c r="J231" s="37">
        <v>1</v>
      </c>
      <c r="K231" s="37">
        <v>3</v>
      </c>
      <c r="L231" s="61">
        <f t="shared" si="3"/>
        <v>0.75</v>
      </c>
      <c r="M231" s="32" t="s">
        <v>35</v>
      </c>
      <c r="N231" s="32" t="s">
        <v>98</v>
      </c>
      <c r="O231" s="32" t="s">
        <v>37</v>
      </c>
      <c r="P231" s="40" t="s">
        <v>38</v>
      </c>
      <c r="Q231" s="32" t="s">
        <v>48</v>
      </c>
      <c r="R231" s="32"/>
      <c r="S231" s="32" t="s">
        <v>42</v>
      </c>
      <c r="T231" s="32" t="s">
        <v>292</v>
      </c>
      <c r="V231" s="64"/>
      <c r="X231" s="99" t="s">
        <v>44</v>
      </c>
    </row>
    <row r="232" spans="2:24" ht="49.5" hidden="1" x14ac:dyDescent="0.35">
      <c r="B232" s="22" t="s">
        <v>285</v>
      </c>
      <c r="C232" s="38" t="s">
        <v>408</v>
      </c>
      <c r="D232" s="39"/>
      <c r="E232" s="39">
        <v>1</v>
      </c>
      <c r="F232" s="39">
        <v>1</v>
      </c>
      <c r="G232" s="39"/>
      <c r="H232" s="42">
        <v>2</v>
      </c>
      <c r="I232" s="39">
        <v>1</v>
      </c>
      <c r="J232" s="37">
        <v>2</v>
      </c>
      <c r="K232" s="39"/>
      <c r="L232" s="61">
        <f t="shared" si="3"/>
        <v>0.75</v>
      </c>
      <c r="M232" s="32" t="s">
        <v>35</v>
      </c>
      <c r="N232" s="32" t="s">
        <v>58</v>
      </c>
      <c r="O232" s="32" t="s">
        <v>54</v>
      </c>
      <c r="P232" s="32" t="s">
        <v>38</v>
      </c>
      <c r="Q232" s="32" t="s">
        <v>39</v>
      </c>
      <c r="R232" s="60" t="s">
        <v>149</v>
      </c>
      <c r="S232" s="32" t="s">
        <v>42</v>
      </c>
      <c r="T232" s="32" t="s">
        <v>42</v>
      </c>
      <c r="V232" s="64"/>
      <c r="X232" s="99" t="s">
        <v>44</v>
      </c>
    </row>
    <row r="233" spans="2:24" ht="33" hidden="1" x14ac:dyDescent="0.35">
      <c r="B233" s="22" t="s">
        <v>73</v>
      </c>
      <c r="C233" s="38" t="s">
        <v>409</v>
      </c>
      <c r="D233" s="37"/>
      <c r="E233" s="37"/>
      <c r="F233" s="37">
        <v>1</v>
      </c>
      <c r="G233" s="37"/>
      <c r="H233" s="40">
        <v>2</v>
      </c>
      <c r="I233" s="37"/>
      <c r="J233" s="37">
        <v>1</v>
      </c>
      <c r="K233" s="37">
        <v>2</v>
      </c>
      <c r="L233" s="61">
        <f t="shared" si="3"/>
        <v>0.74</v>
      </c>
      <c r="M233" s="32" t="s">
        <v>57</v>
      </c>
      <c r="N233" s="32" t="s">
        <v>36</v>
      </c>
      <c r="O233" s="32" t="s">
        <v>54</v>
      </c>
      <c r="P233" s="40" t="s">
        <v>38</v>
      </c>
      <c r="Q233" s="32" t="s">
        <v>93</v>
      </c>
      <c r="R233" s="32"/>
      <c r="S233" s="32" t="s">
        <v>42</v>
      </c>
      <c r="T233" s="32" t="s">
        <v>42</v>
      </c>
      <c r="V233" s="64"/>
      <c r="X233" s="99" t="s">
        <v>44</v>
      </c>
    </row>
    <row r="234" spans="2:24" ht="49.5" hidden="1" x14ac:dyDescent="0.35">
      <c r="B234" s="22" t="s">
        <v>285</v>
      </c>
      <c r="C234" s="38" t="s">
        <v>410</v>
      </c>
      <c r="D234" s="39"/>
      <c r="E234" s="39"/>
      <c r="F234" s="39">
        <v>1</v>
      </c>
      <c r="G234" s="39"/>
      <c r="H234" s="42">
        <v>3</v>
      </c>
      <c r="I234" s="39">
        <v>1</v>
      </c>
      <c r="J234" s="37">
        <v>2</v>
      </c>
      <c r="K234" s="39"/>
      <c r="L234" s="61">
        <f t="shared" si="3"/>
        <v>0.72</v>
      </c>
      <c r="M234" s="32" t="s">
        <v>57</v>
      </c>
      <c r="N234" s="32" t="s">
        <v>129</v>
      </c>
      <c r="O234" s="32" t="s">
        <v>62</v>
      </c>
      <c r="P234" s="32" t="s">
        <v>38</v>
      </c>
      <c r="Q234" s="32" t="s">
        <v>39</v>
      </c>
      <c r="R234" s="32"/>
      <c r="S234" s="32" t="s">
        <v>42</v>
      </c>
      <c r="T234" s="32" t="s">
        <v>42</v>
      </c>
      <c r="V234" s="64"/>
      <c r="X234" s="99" t="s">
        <v>44</v>
      </c>
    </row>
    <row r="235" spans="2:24" ht="49.5" hidden="1" x14ac:dyDescent="0.35">
      <c r="B235" s="22" t="s">
        <v>285</v>
      </c>
      <c r="C235" s="38" t="s">
        <v>411</v>
      </c>
      <c r="D235" s="39"/>
      <c r="E235" s="39"/>
      <c r="F235" s="39">
        <v>1</v>
      </c>
      <c r="G235" s="39"/>
      <c r="H235" s="42">
        <v>3</v>
      </c>
      <c r="I235" s="39">
        <v>1</v>
      </c>
      <c r="J235" s="37">
        <v>2</v>
      </c>
      <c r="K235" s="39"/>
      <c r="L235" s="61">
        <f t="shared" si="3"/>
        <v>0.72</v>
      </c>
      <c r="M235" s="32" t="s">
        <v>57</v>
      </c>
      <c r="N235" s="32" t="s">
        <v>36</v>
      </c>
      <c r="O235" s="32" t="s">
        <v>62</v>
      </c>
      <c r="P235" s="32" t="s">
        <v>38</v>
      </c>
      <c r="Q235" s="32" t="s">
        <v>39</v>
      </c>
      <c r="R235" s="60" t="s">
        <v>40</v>
      </c>
      <c r="S235" s="32" t="s">
        <v>42</v>
      </c>
      <c r="T235" s="32" t="s">
        <v>42</v>
      </c>
      <c r="V235" s="64"/>
      <c r="X235" s="99" t="s">
        <v>44</v>
      </c>
    </row>
    <row r="236" spans="2:24" ht="49.5" hidden="1" x14ac:dyDescent="0.35">
      <c r="B236" s="22" t="s">
        <v>33</v>
      </c>
      <c r="C236" s="38" t="s">
        <v>412</v>
      </c>
      <c r="D236" s="37"/>
      <c r="E236" s="37"/>
      <c r="F236" s="37"/>
      <c r="G236" s="37"/>
      <c r="H236" s="40">
        <v>3</v>
      </c>
      <c r="I236" s="37"/>
      <c r="J236" s="37">
        <v>1</v>
      </c>
      <c r="K236" s="37">
        <v>2</v>
      </c>
      <c r="L236" s="61">
        <f t="shared" si="3"/>
        <v>0.7</v>
      </c>
      <c r="M236" s="32" t="s">
        <v>57</v>
      </c>
      <c r="N236" s="32" t="s">
        <v>98</v>
      </c>
      <c r="O236" s="32" t="s">
        <v>54</v>
      </c>
      <c r="P236" s="32" t="s">
        <v>213</v>
      </c>
      <c r="Q236" s="32" t="s">
        <v>48</v>
      </c>
      <c r="R236" s="60" t="s">
        <v>40</v>
      </c>
      <c r="S236" s="32" t="s">
        <v>42</v>
      </c>
      <c r="T236" s="32" t="s">
        <v>42</v>
      </c>
      <c r="V236" s="64"/>
      <c r="X236" s="99" t="s">
        <v>44</v>
      </c>
    </row>
    <row r="237" spans="2:24" ht="66" hidden="1" x14ac:dyDescent="0.35">
      <c r="B237" s="22" t="s">
        <v>88</v>
      </c>
      <c r="C237" s="38" t="s">
        <v>413</v>
      </c>
      <c r="D237" s="39"/>
      <c r="E237" s="39"/>
      <c r="F237" s="39"/>
      <c r="G237" s="39"/>
      <c r="H237" s="42">
        <v>2</v>
      </c>
      <c r="I237" s="39"/>
      <c r="J237" s="37">
        <v>2</v>
      </c>
      <c r="K237" s="39">
        <v>2</v>
      </c>
      <c r="L237" s="61">
        <f t="shared" si="3"/>
        <v>0.7</v>
      </c>
      <c r="M237" s="32" t="s">
        <v>35</v>
      </c>
      <c r="N237" s="32" t="s">
        <v>129</v>
      </c>
      <c r="O237" s="32" t="s">
        <v>37</v>
      </c>
      <c r="P237" s="40" t="s">
        <v>38</v>
      </c>
      <c r="Q237" s="32" t="s">
        <v>48</v>
      </c>
      <c r="R237" s="60" t="s">
        <v>40</v>
      </c>
      <c r="S237" s="32" t="s">
        <v>42</v>
      </c>
      <c r="T237" s="32" t="s">
        <v>42</v>
      </c>
      <c r="V237" s="64"/>
      <c r="X237" s="99" t="s">
        <v>44</v>
      </c>
    </row>
    <row r="238" spans="2:24" ht="49.5" hidden="1" x14ac:dyDescent="0.35">
      <c r="B238" s="22" t="s">
        <v>201</v>
      </c>
      <c r="C238" s="38" t="s">
        <v>414</v>
      </c>
      <c r="D238" s="39">
        <v>1</v>
      </c>
      <c r="E238" s="39"/>
      <c r="F238" s="39"/>
      <c r="G238" s="39"/>
      <c r="H238" s="42">
        <v>3</v>
      </c>
      <c r="I238" s="39"/>
      <c r="J238" s="37">
        <v>2</v>
      </c>
      <c r="K238" s="39"/>
      <c r="L238" s="61">
        <f t="shared" si="3"/>
        <v>0.7</v>
      </c>
      <c r="M238" s="32" t="s">
        <v>57</v>
      </c>
      <c r="N238" s="32" t="s">
        <v>58</v>
      </c>
      <c r="O238" s="32" t="s">
        <v>54</v>
      </c>
      <c r="P238" s="32" t="s">
        <v>38</v>
      </c>
      <c r="Q238" s="32" t="s">
        <v>39</v>
      </c>
      <c r="R238" s="32" t="s">
        <v>415</v>
      </c>
      <c r="S238" s="32" t="s">
        <v>42</v>
      </c>
      <c r="T238" s="32" t="s">
        <v>42</v>
      </c>
      <c r="V238" s="64"/>
      <c r="X238" s="99" t="s">
        <v>44</v>
      </c>
    </row>
    <row r="239" spans="2:24" ht="47.65" hidden="1" customHeight="1" x14ac:dyDescent="0.35">
      <c r="B239" s="22" t="s">
        <v>201</v>
      </c>
      <c r="C239" s="38" t="s">
        <v>416</v>
      </c>
      <c r="D239" s="39">
        <v>1</v>
      </c>
      <c r="E239" s="39"/>
      <c r="F239" s="39"/>
      <c r="G239" s="39"/>
      <c r="H239" s="42">
        <v>3</v>
      </c>
      <c r="I239" s="39"/>
      <c r="J239" s="37">
        <v>2</v>
      </c>
      <c r="K239" s="39"/>
      <c r="L239" s="61">
        <f t="shared" si="3"/>
        <v>0.7</v>
      </c>
      <c r="M239" s="32" t="s">
        <v>57</v>
      </c>
      <c r="N239" s="32" t="s">
        <v>80</v>
      </c>
      <c r="O239" s="32" t="s">
        <v>54</v>
      </c>
      <c r="P239" s="32" t="s">
        <v>38</v>
      </c>
      <c r="Q239" s="32" t="s">
        <v>99</v>
      </c>
      <c r="R239" s="32" t="s">
        <v>121</v>
      </c>
      <c r="S239" s="32" t="s">
        <v>42</v>
      </c>
      <c r="T239" s="32" t="s">
        <v>42</v>
      </c>
      <c r="U239" s="59"/>
      <c r="V239" s="64"/>
      <c r="X239" s="99" t="s">
        <v>44</v>
      </c>
    </row>
    <row r="240" spans="2:24" ht="60" hidden="1" customHeight="1" x14ac:dyDescent="0.35">
      <c r="B240" s="22" t="s">
        <v>64</v>
      </c>
      <c r="C240" s="38" t="s">
        <v>417</v>
      </c>
      <c r="D240" s="39"/>
      <c r="E240" s="39">
        <v>1</v>
      </c>
      <c r="F240" s="39"/>
      <c r="G240" s="39"/>
      <c r="H240" s="42">
        <v>3</v>
      </c>
      <c r="I240" s="39"/>
      <c r="J240" s="37">
        <v>1</v>
      </c>
      <c r="K240" s="41">
        <v>1</v>
      </c>
      <c r="L240" s="61">
        <f t="shared" si="3"/>
        <v>0.68</v>
      </c>
      <c r="M240" s="32" t="s">
        <v>57</v>
      </c>
      <c r="N240" s="32" t="s">
        <v>36</v>
      </c>
      <c r="O240" s="32" t="s">
        <v>54</v>
      </c>
      <c r="P240" s="32" t="s">
        <v>120</v>
      </c>
      <c r="Q240" s="32" t="s">
        <v>84</v>
      </c>
      <c r="R240" s="32" t="s">
        <v>121</v>
      </c>
      <c r="S240" s="32" t="s">
        <v>42</v>
      </c>
      <c r="T240" s="32" t="s">
        <v>42</v>
      </c>
      <c r="U240" s="59"/>
      <c r="V240" s="64"/>
      <c r="X240" s="99" t="s">
        <v>44</v>
      </c>
    </row>
    <row r="241" spans="2:24" ht="49.5" hidden="1" x14ac:dyDescent="0.35">
      <c r="B241" s="22" t="s">
        <v>201</v>
      </c>
      <c r="C241" s="38" t="s">
        <v>418</v>
      </c>
      <c r="D241" s="39">
        <v>1</v>
      </c>
      <c r="E241" s="39"/>
      <c r="F241" s="39"/>
      <c r="G241" s="39"/>
      <c r="H241" s="42">
        <v>2</v>
      </c>
      <c r="I241" s="39"/>
      <c r="J241" s="37">
        <v>2</v>
      </c>
      <c r="K241" s="39"/>
      <c r="L241" s="61">
        <f t="shared" si="3"/>
        <v>0.60000000000000009</v>
      </c>
      <c r="M241" s="32" t="s">
        <v>35</v>
      </c>
      <c r="N241" s="32" t="s">
        <v>36</v>
      </c>
      <c r="O241" s="32" t="s">
        <v>62</v>
      </c>
      <c r="P241" s="32" t="s">
        <v>38</v>
      </c>
      <c r="Q241" s="32" t="s">
        <v>39</v>
      </c>
      <c r="R241" s="32"/>
      <c r="S241" s="32" t="s">
        <v>42</v>
      </c>
      <c r="T241" s="32" t="s">
        <v>42</v>
      </c>
      <c r="V241" s="64"/>
      <c r="X241" s="99" t="s">
        <v>44</v>
      </c>
    </row>
    <row r="242" spans="2:24" ht="37.15" hidden="1" customHeight="1" x14ac:dyDescent="0.35">
      <c r="B242" s="22" t="s">
        <v>78</v>
      </c>
      <c r="C242" s="38" t="s">
        <v>419</v>
      </c>
      <c r="D242" s="39"/>
      <c r="E242" s="39"/>
      <c r="F242" s="39"/>
      <c r="G242" s="39"/>
      <c r="H242" s="42">
        <v>3</v>
      </c>
      <c r="I242" s="39"/>
      <c r="J242" s="37">
        <v>1</v>
      </c>
      <c r="K242" s="39">
        <v>1</v>
      </c>
      <c r="L242" s="61">
        <f t="shared" si="3"/>
        <v>0.55000000000000004</v>
      </c>
      <c r="M242" s="32" t="s">
        <v>35</v>
      </c>
      <c r="N242" s="32" t="s">
        <v>36</v>
      </c>
      <c r="O242" s="32" t="s">
        <v>37</v>
      </c>
      <c r="P242" s="40" t="s">
        <v>38</v>
      </c>
      <c r="Q242" s="32" t="s">
        <v>99</v>
      </c>
      <c r="R242" s="32" t="s">
        <v>121</v>
      </c>
      <c r="S242" s="32" t="s">
        <v>42</v>
      </c>
      <c r="T242" s="32" t="s">
        <v>42</v>
      </c>
      <c r="U242" s="59"/>
      <c r="V242" s="64"/>
      <c r="X242" s="99" t="s">
        <v>44</v>
      </c>
    </row>
    <row r="243" spans="2:24" ht="66" hidden="1" x14ac:dyDescent="0.35">
      <c r="B243" s="22" t="s">
        <v>60</v>
      </c>
      <c r="C243" s="38" t="s">
        <v>420</v>
      </c>
      <c r="D243" s="39"/>
      <c r="E243" s="39"/>
      <c r="F243" s="39"/>
      <c r="G243" s="39"/>
      <c r="H243" s="39"/>
      <c r="I243" s="39"/>
      <c r="J243" s="37">
        <v>1</v>
      </c>
      <c r="K243" s="39">
        <v>3</v>
      </c>
      <c r="L243" s="61">
        <f t="shared" si="3"/>
        <v>0.54999999999999993</v>
      </c>
      <c r="M243" s="37" t="s">
        <v>38</v>
      </c>
      <c r="N243" s="37" t="s">
        <v>38</v>
      </c>
      <c r="O243" s="37" t="s">
        <v>38</v>
      </c>
      <c r="P243" s="40" t="s">
        <v>38</v>
      </c>
      <c r="Q243" s="32" t="s">
        <v>75</v>
      </c>
      <c r="R243" s="32" t="s">
        <v>49</v>
      </c>
      <c r="S243" s="32" t="s">
        <v>421</v>
      </c>
      <c r="T243" s="32" t="s">
        <v>206</v>
      </c>
      <c r="V243" s="64"/>
      <c r="X243" s="99" t="s">
        <v>44</v>
      </c>
    </row>
    <row r="244" spans="2:24" ht="75" hidden="1" customHeight="1" x14ac:dyDescent="0.35">
      <c r="B244" s="22" t="s">
        <v>33</v>
      </c>
      <c r="C244" s="38" t="s">
        <v>422</v>
      </c>
      <c r="D244" s="37"/>
      <c r="E244" s="37"/>
      <c r="F244" s="37">
        <v>1</v>
      </c>
      <c r="G244" s="37"/>
      <c r="H244" s="40">
        <v>1</v>
      </c>
      <c r="I244" s="37"/>
      <c r="J244" s="37"/>
      <c r="K244" s="37">
        <v>2</v>
      </c>
      <c r="L244" s="61">
        <f t="shared" si="3"/>
        <v>0.54</v>
      </c>
      <c r="M244" s="32" t="s">
        <v>57</v>
      </c>
      <c r="N244" s="32" t="s">
        <v>80</v>
      </c>
      <c r="O244" s="32" t="s">
        <v>62</v>
      </c>
      <c r="P244" s="32" t="s">
        <v>120</v>
      </c>
      <c r="Q244" s="32" t="s">
        <v>39</v>
      </c>
      <c r="R244" s="32" t="s">
        <v>121</v>
      </c>
      <c r="S244" s="32" t="s">
        <v>42</v>
      </c>
      <c r="T244" s="32" t="s">
        <v>42</v>
      </c>
      <c r="U244" s="59"/>
      <c r="V244" s="64"/>
      <c r="X244" s="99" t="s">
        <v>44</v>
      </c>
    </row>
    <row r="245" spans="2:24" ht="33" hidden="1" x14ac:dyDescent="0.35">
      <c r="B245" s="22" t="s">
        <v>33</v>
      </c>
      <c r="C245" s="38" t="s">
        <v>423</v>
      </c>
      <c r="D245" s="37"/>
      <c r="E245" s="37"/>
      <c r="F245" s="37"/>
      <c r="G245" s="37"/>
      <c r="H245" s="40">
        <v>2</v>
      </c>
      <c r="I245" s="37">
        <v>1</v>
      </c>
      <c r="J245" s="37">
        <v>1</v>
      </c>
      <c r="K245" s="37">
        <v>1</v>
      </c>
      <c r="L245" s="61">
        <f t="shared" si="3"/>
        <v>0.53</v>
      </c>
      <c r="M245" s="37" t="s">
        <v>38</v>
      </c>
      <c r="N245" s="37" t="s">
        <v>38</v>
      </c>
      <c r="O245" s="37" t="s">
        <v>38</v>
      </c>
      <c r="P245" s="32" t="s">
        <v>213</v>
      </c>
      <c r="Q245" s="32" t="s">
        <v>84</v>
      </c>
      <c r="R245" s="32"/>
      <c r="S245" s="32" t="s">
        <v>42</v>
      </c>
      <c r="T245" s="32" t="s">
        <v>42</v>
      </c>
      <c r="V245" s="64"/>
      <c r="X245" s="99" t="s">
        <v>44</v>
      </c>
    </row>
    <row r="246" spans="2:24" ht="58.15" hidden="1" customHeight="1" x14ac:dyDescent="0.35">
      <c r="B246" s="22" t="s">
        <v>64</v>
      </c>
      <c r="C246" s="38" t="s">
        <v>424</v>
      </c>
      <c r="D246" s="39"/>
      <c r="E246" s="39"/>
      <c r="F246" s="39"/>
      <c r="G246" s="39"/>
      <c r="H246" s="42">
        <v>2</v>
      </c>
      <c r="I246" s="39">
        <v>1</v>
      </c>
      <c r="J246" s="37">
        <v>1</v>
      </c>
      <c r="K246" s="41">
        <v>1</v>
      </c>
      <c r="L246" s="61">
        <f t="shared" si="3"/>
        <v>0.53</v>
      </c>
      <c r="M246" s="32" t="s">
        <v>35</v>
      </c>
      <c r="N246" s="32" t="s">
        <v>129</v>
      </c>
      <c r="O246" s="32" t="s">
        <v>54</v>
      </c>
      <c r="P246" s="40" t="s">
        <v>38</v>
      </c>
      <c r="Q246" s="32" t="s">
        <v>84</v>
      </c>
      <c r="R246" s="32" t="s">
        <v>121</v>
      </c>
      <c r="S246" s="32" t="s">
        <v>42</v>
      </c>
      <c r="T246" s="32" t="s">
        <v>292</v>
      </c>
      <c r="U246" s="59"/>
      <c r="V246" s="64"/>
      <c r="X246" s="99" t="s">
        <v>44</v>
      </c>
    </row>
    <row r="247" spans="2:24" ht="49.5" hidden="1" x14ac:dyDescent="0.35">
      <c r="B247" s="22" t="s">
        <v>78</v>
      </c>
      <c r="C247" s="38" t="s">
        <v>425</v>
      </c>
      <c r="D247" s="39"/>
      <c r="E247" s="39"/>
      <c r="F247" s="39"/>
      <c r="G247" s="39"/>
      <c r="H247" s="42">
        <v>2</v>
      </c>
      <c r="I247" s="39"/>
      <c r="J247" s="37"/>
      <c r="K247" s="39">
        <v>2</v>
      </c>
      <c r="L247" s="61">
        <f t="shared" si="3"/>
        <v>0.5</v>
      </c>
      <c r="M247" s="32" t="s">
        <v>47</v>
      </c>
      <c r="N247" s="37" t="s">
        <v>38</v>
      </c>
      <c r="O247" s="37" t="s">
        <v>38</v>
      </c>
      <c r="P247" s="32" t="s">
        <v>66</v>
      </c>
      <c r="Q247" s="32" t="s">
        <v>99</v>
      </c>
      <c r="R247" s="60" t="s">
        <v>121</v>
      </c>
      <c r="S247" s="32" t="s">
        <v>42</v>
      </c>
      <c r="T247" s="32" t="s">
        <v>252</v>
      </c>
      <c r="V247" s="64"/>
      <c r="X247" s="99" t="s">
        <v>44</v>
      </c>
    </row>
    <row r="248" spans="2:24" ht="49.5" hidden="1" x14ac:dyDescent="0.35">
      <c r="B248" s="22" t="s">
        <v>33</v>
      </c>
      <c r="C248" s="38" t="s">
        <v>426</v>
      </c>
      <c r="D248" s="39"/>
      <c r="E248" s="39"/>
      <c r="F248" s="39"/>
      <c r="G248" s="39"/>
      <c r="H248" s="42"/>
      <c r="I248" s="39"/>
      <c r="J248" s="37"/>
      <c r="K248" s="39"/>
      <c r="L248" s="61">
        <f t="shared" si="3"/>
        <v>0</v>
      </c>
      <c r="M248" s="32" t="s">
        <v>47</v>
      </c>
      <c r="N248" s="37" t="s">
        <v>38</v>
      </c>
      <c r="O248" s="37" t="s">
        <v>37</v>
      </c>
      <c r="P248" s="32" t="s">
        <v>427</v>
      </c>
      <c r="Q248" s="32" t="s">
        <v>84</v>
      </c>
      <c r="R248" s="32"/>
      <c r="S248" s="32" t="s">
        <v>428</v>
      </c>
      <c r="T248" s="32" t="s">
        <v>42</v>
      </c>
      <c r="V248" s="64"/>
      <c r="X248" s="99" t="s">
        <v>51</v>
      </c>
    </row>
    <row r="249" spans="2:24" ht="33" hidden="1" x14ac:dyDescent="0.35">
      <c r="B249" s="22" t="s">
        <v>33</v>
      </c>
      <c r="C249" s="69" t="s">
        <v>429</v>
      </c>
      <c r="D249" s="39"/>
      <c r="E249" s="39"/>
      <c r="F249" s="39"/>
      <c r="G249" s="39"/>
      <c r="H249" s="42"/>
      <c r="I249" s="39"/>
      <c r="J249" s="37"/>
      <c r="K249" s="39"/>
      <c r="L249" s="61">
        <f t="shared" si="3"/>
        <v>0</v>
      </c>
      <c r="M249" s="32" t="s">
        <v>35</v>
      </c>
      <c r="N249" s="37" t="s">
        <v>38</v>
      </c>
      <c r="O249" s="37" t="s">
        <v>37</v>
      </c>
      <c r="P249" s="32" t="s">
        <v>430</v>
      </c>
      <c r="Q249" s="32" t="s">
        <v>93</v>
      </c>
      <c r="R249" s="32"/>
      <c r="S249" s="32" t="s">
        <v>42</v>
      </c>
      <c r="T249" s="32" t="s">
        <v>42</v>
      </c>
      <c r="V249" s="64"/>
      <c r="X249" s="99" t="s">
        <v>51</v>
      </c>
    </row>
    <row r="250" spans="2:24" ht="39.4" hidden="1" customHeight="1" x14ac:dyDescent="0.35">
      <c r="B250" s="22" t="s">
        <v>78</v>
      </c>
      <c r="C250" s="38" t="s">
        <v>431</v>
      </c>
      <c r="D250" s="39"/>
      <c r="E250" s="39"/>
      <c r="F250" s="39"/>
      <c r="G250" s="39"/>
      <c r="H250" s="42"/>
      <c r="I250" s="39"/>
      <c r="J250" s="37"/>
      <c r="K250" s="39"/>
      <c r="L250" s="61">
        <f t="shared" si="3"/>
        <v>0</v>
      </c>
      <c r="M250" s="32" t="s">
        <v>47</v>
      </c>
      <c r="N250" s="37" t="s">
        <v>38</v>
      </c>
      <c r="O250" s="37" t="s">
        <v>37</v>
      </c>
      <c r="P250" s="32" t="s">
        <v>129</v>
      </c>
      <c r="Q250" s="32" t="s">
        <v>90</v>
      </c>
      <c r="R250" s="32"/>
      <c r="S250" s="32" t="s">
        <v>42</v>
      </c>
      <c r="T250" s="32" t="s">
        <v>42</v>
      </c>
      <c r="V250" s="64"/>
      <c r="X250" s="99" t="s">
        <v>51</v>
      </c>
    </row>
    <row r="251" spans="2:24" ht="33" hidden="1" x14ac:dyDescent="0.35">
      <c r="B251" s="22" t="s">
        <v>432</v>
      </c>
      <c r="C251" s="69" t="s">
        <v>433</v>
      </c>
      <c r="D251" s="39"/>
      <c r="E251" s="39"/>
      <c r="F251" s="39"/>
      <c r="G251" s="39"/>
      <c r="H251" s="42"/>
      <c r="I251" s="39"/>
      <c r="J251" s="37"/>
      <c r="K251" s="39"/>
      <c r="L251" s="61">
        <f t="shared" si="3"/>
        <v>0</v>
      </c>
      <c r="M251" s="32" t="s">
        <v>47</v>
      </c>
      <c r="N251" s="37" t="s">
        <v>38</v>
      </c>
      <c r="O251" s="37" t="s">
        <v>37</v>
      </c>
      <c r="P251" s="32" t="s">
        <v>427</v>
      </c>
      <c r="Q251" s="32" t="s">
        <v>99</v>
      </c>
      <c r="R251" s="32"/>
      <c r="S251" s="32" t="s">
        <v>42</v>
      </c>
      <c r="T251" s="32" t="s">
        <v>42</v>
      </c>
      <c r="V251" s="64"/>
      <c r="X251" s="99" t="s">
        <v>51</v>
      </c>
    </row>
    <row r="252" spans="2:24" ht="26" hidden="1" x14ac:dyDescent="0.35">
      <c r="B252" s="22" t="s">
        <v>100</v>
      </c>
      <c r="C252" s="38" t="s">
        <v>434</v>
      </c>
      <c r="D252" s="39"/>
      <c r="E252" s="39"/>
      <c r="F252" s="39"/>
      <c r="G252" s="39"/>
      <c r="H252" s="42"/>
      <c r="I252" s="39"/>
      <c r="J252" s="37"/>
      <c r="K252" s="39"/>
      <c r="L252" s="61">
        <f t="shared" si="3"/>
        <v>0</v>
      </c>
      <c r="M252" s="32" t="s">
        <v>47</v>
      </c>
      <c r="N252" s="37" t="s">
        <v>38</v>
      </c>
      <c r="O252" s="37" t="s">
        <v>37</v>
      </c>
      <c r="P252" s="32" t="s">
        <v>427</v>
      </c>
      <c r="Q252" s="32" t="s">
        <v>99</v>
      </c>
      <c r="R252" s="32"/>
      <c r="S252" s="32" t="s">
        <v>42</v>
      </c>
      <c r="T252" s="32" t="s">
        <v>42</v>
      </c>
      <c r="V252" s="64"/>
      <c r="X252" s="99" t="s">
        <v>51</v>
      </c>
    </row>
    <row r="253" spans="2:24" ht="33" hidden="1" customHeight="1" x14ac:dyDescent="0.35">
      <c r="B253" s="22" t="s">
        <v>73</v>
      </c>
      <c r="C253" s="38" t="s">
        <v>435</v>
      </c>
      <c r="D253" s="39"/>
      <c r="E253" s="39"/>
      <c r="F253" s="39"/>
      <c r="G253" s="39"/>
      <c r="H253" s="42"/>
      <c r="I253" s="39"/>
      <c r="J253" s="37"/>
      <c r="K253" s="39"/>
      <c r="L253" s="61">
        <f t="shared" si="3"/>
        <v>0</v>
      </c>
      <c r="M253" s="32" t="s">
        <v>47</v>
      </c>
      <c r="N253" s="37" t="s">
        <v>38</v>
      </c>
      <c r="O253" s="37" t="s">
        <v>37</v>
      </c>
      <c r="P253" s="32" t="s">
        <v>427</v>
      </c>
      <c r="Q253" s="32" t="s">
        <v>48</v>
      </c>
      <c r="R253" s="32"/>
      <c r="S253" s="32" t="s">
        <v>436</v>
      </c>
      <c r="T253" s="32" t="s">
        <v>42</v>
      </c>
      <c r="V253" s="64"/>
      <c r="X253" s="99" t="s">
        <v>51</v>
      </c>
    </row>
    <row r="254" spans="2:24" ht="33" hidden="1" customHeight="1" x14ac:dyDescent="0.35">
      <c r="B254" s="22" t="s">
        <v>437</v>
      </c>
      <c r="C254" s="38" t="s">
        <v>438</v>
      </c>
      <c r="D254" s="39"/>
      <c r="E254" s="39"/>
      <c r="F254" s="39"/>
      <c r="G254" s="39"/>
      <c r="H254" s="42"/>
      <c r="I254" s="39"/>
      <c r="J254" s="37"/>
      <c r="K254" s="39"/>
      <c r="L254" s="61">
        <f t="shared" si="3"/>
        <v>0</v>
      </c>
      <c r="M254" s="32" t="s">
        <v>47</v>
      </c>
      <c r="N254" s="37" t="s">
        <v>38</v>
      </c>
      <c r="O254" s="37" t="s">
        <v>54</v>
      </c>
      <c r="P254" s="32"/>
      <c r="Q254" s="32"/>
      <c r="R254" s="32"/>
      <c r="S254" s="32" t="s">
        <v>42</v>
      </c>
      <c r="T254" s="32" t="s">
        <v>42</v>
      </c>
      <c r="V254" s="64"/>
      <c r="X254" s="99" t="s">
        <v>51</v>
      </c>
    </row>
    <row r="255" spans="2:24" ht="33" hidden="1" customHeight="1" x14ac:dyDescent="0.35">
      <c r="B255" s="22" t="s">
        <v>437</v>
      </c>
      <c r="C255" s="38" t="s">
        <v>439</v>
      </c>
      <c r="D255" s="39"/>
      <c r="E255" s="39"/>
      <c r="F255" s="39"/>
      <c r="G255" s="39"/>
      <c r="H255" s="42"/>
      <c r="I255" s="39"/>
      <c r="J255" s="37"/>
      <c r="K255" s="39"/>
      <c r="L255" s="61">
        <f t="shared" si="3"/>
        <v>0</v>
      </c>
      <c r="M255" s="32" t="s">
        <v>47</v>
      </c>
      <c r="N255" s="37" t="s">
        <v>38</v>
      </c>
      <c r="O255" s="37" t="s">
        <v>62</v>
      </c>
      <c r="P255" s="32" t="s">
        <v>427</v>
      </c>
      <c r="Q255" s="32"/>
      <c r="R255" s="32"/>
      <c r="S255" s="32" t="s">
        <v>42</v>
      </c>
      <c r="T255" s="32" t="s">
        <v>42</v>
      </c>
      <c r="V255" s="64"/>
      <c r="X255" s="99" t="s">
        <v>51</v>
      </c>
    </row>
    <row r="256" spans="2:24" ht="33" hidden="1" customHeight="1" x14ac:dyDescent="0.35">
      <c r="B256" s="22" t="s">
        <v>437</v>
      </c>
      <c r="C256" s="38" t="s">
        <v>440</v>
      </c>
      <c r="D256" s="39"/>
      <c r="E256" s="39"/>
      <c r="F256" s="39"/>
      <c r="G256" s="39"/>
      <c r="H256" s="42"/>
      <c r="I256" s="39"/>
      <c r="J256" s="37"/>
      <c r="K256" s="39"/>
      <c r="L256" s="61">
        <f t="shared" si="3"/>
        <v>0</v>
      </c>
      <c r="M256" s="32" t="s">
        <v>47</v>
      </c>
      <c r="N256" s="37" t="s">
        <v>38</v>
      </c>
      <c r="O256" s="37" t="s">
        <v>62</v>
      </c>
      <c r="P256" s="32"/>
      <c r="Q256" s="32"/>
      <c r="R256" s="32"/>
      <c r="S256" s="32" t="s">
        <v>42</v>
      </c>
      <c r="T256" s="32" t="s">
        <v>42</v>
      </c>
      <c r="V256" s="64"/>
      <c r="X256" s="99" t="s">
        <v>51</v>
      </c>
    </row>
    <row r="257" spans="2:24" ht="33" hidden="1" customHeight="1" x14ac:dyDescent="0.35">
      <c r="B257" s="22" t="s">
        <v>437</v>
      </c>
      <c r="C257" s="38" t="s">
        <v>441</v>
      </c>
      <c r="D257" s="39"/>
      <c r="E257" s="39"/>
      <c r="F257" s="39"/>
      <c r="G257" s="39"/>
      <c r="H257" s="42"/>
      <c r="I257" s="39"/>
      <c r="J257" s="37"/>
      <c r="K257" s="39"/>
      <c r="L257" s="61">
        <f t="shared" si="3"/>
        <v>0</v>
      </c>
      <c r="M257" s="32" t="s">
        <v>47</v>
      </c>
      <c r="N257" s="37" t="s">
        <v>38</v>
      </c>
      <c r="O257" s="37" t="s">
        <v>54</v>
      </c>
      <c r="P257" s="32"/>
      <c r="Q257" s="32"/>
      <c r="R257" s="32"/>
      <c r="S257" s="32" t="s">
        <v>42</v>
      </c>
      <c r="T257" s="32" t="s">
        <v>42</v>
      </c>
      <c r="V257" s="64"/>
      <c r="X257" s="99" t="s">
        <v>51</v>
      </c>
    </row>
    <row r="258" spans="2:24" ht="45" hidden="1" customHeight="1" x14ac:dyDescent="0.35">
      <c r="B258" s="22" t="s">
        <v>67</v>
      </c>
      <c r="C258" s="82" t="s">
        <v>442</v>
      </c>
      <c r="D258" s="39"/>
      <c r="E258" s="39"/>
      <c r="F258" s="39"/>
      <c r="G258" s="39"/>
      <c r="H258" s="42"/>
      <c r="I258" s="39"/>
      <c r="J258" s="37"/>
      <c r="K258" s="39"/>
      <c r="L258" s="61">
        <f t="shared" si="3"/>
        <v>0</v>
      </c>
      <c r="M258" s="32" t="s">
        <v>57</v>
      </c>
      <c r="N258" s="40" t="s">
        <v>36</v>
      </c>
      <c r="O258" s="37" t="s">
        <v>62</v>
      </c>
      <c r="P258" s="32"/>
      <c r="Q258" s="32" t="s">
        <v>39</v>
      </c>
      <c r="R258" s="32"/>
      <c r="S258" s="32" t="s">
        <v>42</v>
      </c>
      <c r="T258" s="32" t="s">
        <v>42</v>
      </c>
      <c r="V258" s="64"/>
      <c r="X258" s="39"/>
    </row>
    <row r="259" spans="2:24" ht="49.5" hidden="1" x14ac:dyDescent="0.35">
      <c r="B259" s="22" t="s">
        <v>443</v>
      </c>
      <c r="C259" s="81" t="s">
        <v>444</v>
      </c>
      <c r="D259" s="39"/>
      <c r="E259" s="39"/>
      <c r="F259" s="39"/>
      <c r="G259" s="39"/>
      <c r="H259" s="39"/>
      <c r="I259" s="39"/>
      <c r="J259" s="39"/>
      <c r="K259" s="39"/>
      <c r="L259" s="61">
        <f t="shared" si="3"/>
        <v>0</v>
      </c>
      <c r="M259" s="39" t="s">
        <v>57</v>
      </c>
      <c r="N259" s="42" t="s">
        <v>36</v>
      </c>
      <c r="O259" s="39" t="s">
        <v>62</v>
      </c>
      <c r="P259" s="42" t="s">
        <v>427</v>
      </c>
      <c r="Q259" s="39" t="s">
        <v>39</v>
      </c>
      <c r="R259" s="39"/>
      <c r="S259" s="39" t="s">
        <v>42</v>
      </c>
      <c r="T259" s="39" t="s">
        <v>42</v>
      </c>
      <c r="V259" s="64"/>
      <c r="X259" s="39"/>
    </row>
    <row r="260" spans="2:24" ht="38.65" hidden="1" customHeight="1" x14ac:dyDescent="0.35">
      <c r="B260" s="22" t="s">
        <v>73</v>
      </c>
      <c r="C260" s="82" t="s">
        <v>445</v>
      </c>
      <c r="D260" s="39"/>
      <c r="E260" s="39"/>
      <c r="F260" s="39"/>
      <c r="G260" s="39"/>
      <c r="H260" s="39"/>
      <c r="I260" s="39"/>
      <c r="J260" s="39"/>
      <c r="K260" s="39"/>
      <c r="L260" s="61">
        <f t="shared" si="3"/>
        <v>0</v>
      </c>
      <c r="M260" s="39" t="s">
        <v>57</v>
      </c>
      <c r="N260" s="42" t="s">
        <v>36</v>
      </c>
      <c r="O260" s="39"/>
      <c r="P260" s="42"/>
      <c r="Q260" s="39"/>
      <c r="R260" s="39"/>
      <c r="S260" s="39" t="s">
        <v>42</v>
      </c>
      <c r="T260" s="39" t="s">
        <v>42</v>
      </c>
      <c r="V260" s="64"/>
      <c r="X260" s="39"/>
    </row>
    <row r="261" spans="2:24" ht="33" hidden="1" customHeight="1" x14ac:dyDescent="0.35">
      <c r="B261" s="22" t="s">
        <v>60</v>
      </c>
      <c r="C261" s="82" t="s">
        <v>446</v>
      </c>
      <c r="D261" s="39"/>
      <c r="E261" s="39"/>
      <c r="F261" s="39"/>
      <c r="G261" s="39"/>
      <c r="H261" s="39"/>
      <c r="I261" s="39"/>
      <c r="J261" s="39"/>
      <c r="K261" s="39"/>
      <c r="L261" s="61">
        <f t="shared" si="3"/>
        <v>0</v>
      </c>
      <c r="M261" s="39" t="s">
        <v>35</v>
      </c>
      <c r="N261" s="42" t="s">
        <v>36</v>
      </c>
      <c r="O261" s="39" t="s">
        <v>62</v>
      </c>
      <c r="P261" s="42" t="s">
        <v>36</v>
      </c>
      <c r="Q261" s="39" t="s">
        <v>39</v>
      </c>
      <c r="R261" s="39"/>
      <c r="S261" s="39" t="s">
        <v>42</v>
      </c>
      <c r="T261" s="39" t="s">
        <v>42</v>
      </c>
      <c r="V261" s="64"/>
      <c r="X261" s="39"/>
    </row>
    <row r="262" spans="2:24" ht="44.65" hidden="1" customHeight="1" x14ac:dyDescent="0.35">
      <c r="B262" s="22" t="s">
        <v>447</v>
      </c>
      <c r="C262" s="82" t="s">
        <v>448</v>
      </c>
      <c r="D262" s="39"/>
      <c r="E262" s="39"/>
      <c r="F262" s="39"/>
      <c r="G262" s="39"/>
      <c r="H262" s="39"/>
      <c r="I262" s="39"/>
      <c r="J262" s="39"/>
      <c r="K262" s="39"/>
      <c r="L262" s="61">
        <f t="shared" si="3"/>
        <v>0</v>
      </c>
      <c r="M262" s="39" t="s">
        <v>57</v>
      </c>
      <c r="N262" s="39" t="s">
        <v>98</v>
      </c>
      <c r="O262" s="39" t="s">
        <v>54</v>
      </c>
      <c r="P262" s="42" t="s">
        <v>98</v>
      </c>
      <c r="Q262" s="42" t="s">
        <v>48</v>
      </c>
      <c r="R262" s="39"/>
      <c r="S262" s="42" t="s">
        <v>42</v>
      </c>
      <c r="T262" s="39" t="s">
        <v>42</v>
      </c>
      <c r="V262" s="64"/>
      <c r="X262" s="39"/>
    </row>
    <row r="263" spans="2:24" ht="45.4" hidden="1" customHeight="1" x14ac:dyDescent="0.35">
      <c r="B263" s="22" t="s">
        <v>64</v>
      </c>
      <c r="C263" s="82" t="s">
        <v>449</v>
      </c>
      <c r="D263" s="39"/>
      <c r="E263" s="39"/>
      <c r="F263" s="39"/>
      <c r="G263" s="39"/>
      <c r="H263" s="39"/>
      <c r="I263" s="39"/>
      <c r="J263" s="39"/>
      <c r="K263" s="39"/>
      <c r="L263" s="61">
        <f t="shared" si="3"/>
        <v>0</v>
      </c>
      <c r="M263" s="39" t="s">
        <v>57</v>
      </c>
      <c r="N263" s="42" t="s">
        <v>36</v>
      </c>
      <c r="O263" s="39" t="s">
        <v>54</v>
      </c>
      <c r="P263" s="42" t="s">
        <v>450</v>
      </c>
      <c r="Q263" s="42" t="s">
        <v>84</v>
      </c>
      <c r="R263" s="39"/>
      <c r="S263" s="42" t="s">
        <v>42</v>
      </c>
      <c r="T263" s="39" t="s">
        <v>42</v>
      </c>
      <c r="V263" s="65"/>
      <c r="X263" s="39"/>
    </row>
    <row r="264" spans="2:24" ht="33" hidden="1" x14ac:dyDescent="0.35">
      <c r="B264" s="22" t="s">
        <v>451</v>
      </c>
      <c r="C264" s="82" t="s">
        <v>452</v>
      </c>
      <c r="D264" s="39"/>
      <c r="E264" s="39"/>
      <c r="F264" s="39"/>
      <c r="G264" s="39"/>
      <c r="H264" s="39"/>
      <c r="I264" s="39"/>
      <c r="J264" s="39"/>
      <c r="K264" s="39"/>
      <c r="L264" s="61">
        <f t="shared" si="3"/>
        <v>0</v>
      </c>
      <c r="M264" s="39" t="s">
        <v>35</v>
      </c>
      <c r="N264" s="42" t="s">
        <v>129</v>
      </c>
      <c r="O264" s="39" t="s">
        <v>37</v>
      </c>
      <c r="P264" s="42" t="s">
        <v>98</v>
      </c>
      <c r="Q264" s="42"/>
      <c r="R264" s="39"/>
      <c r="S264" s="42"/>
      <c r="T264" s="39"/>
      <c r="V264" s="65"/>
      <c r="X264" s="39"/>
    </row>
    <row r="265" spans="2:24" ht="33" hidden="1" x14ac:dyDescent="0.35">
      <c r="B265" s="22" t="s">
        <v>451</v>
      </c>
      <c r="C265" s="82" t="s">
        <v>453</v>
      </c>
      <c r="D265" s="39"/>
      <c r="E265" s="39"/>
      <c r="F265" s="39"/>
      <c r="G265" s="39"/>
      <c r="H265" s="39"/>
      <c r="I265" s="39"/>
      <c r="J265" s="39"/>
      <c r="K265" s="39"/>
      <c r="L265" s="61">
        <f t="shared" si="3"/>
        <v>0</v>
      </c>
      <c r="M265" s="39" t="s">
        <v>35</v>
      </c>
      <c r="N265" s="42" t="s">
        <v>36</v>
      </c>
      <c r="O265" s="39" t="s">
        <v>62</v>
      </c>
      <c r="P265" s="42" t="s">
        <v>36</v>
      </c>
      <c r="Q265" s="42"/>
      <c r="R265" s="39"/>
      <c r="S265" s="42"/>
      <c r="T265" s="39"/>
      <c r="V265" s="65"/>
      <c r="X265" s="39"/>
    </row>
    <row r="266" spans="2:24" ht="33" hidden="1" x14ac:dyDescent="0.35">
      <c r="B266" s="22" t="s">
        <v>451</v>
      </c>
      <c r="C266" s="82" t="s">
        <v>454</v>
      </c>
      <c r="D266" s="39"/>
      <c r="E266" s="39"/>
      <c r="F266" s="39"/>
      <c r="G266" s="39"/>
      <c r="H266" s="39"/>
      <c r="I266" s="39"/>
      <c r="J266" s="39"/>
      <c r="K266" s="39"/>
      <c r="L266" s="61">
        <f t="shared" si="3"/>
        <v>0</v>
      </c>
      <c r="M266" s="39" t="s">
        <v>47</v>
      </c>
      <c r="N266" s="42"/>
      <c r="O266" s="39" t="s">
        <v>62</v>
      </c>
      <c r="P266" s="42"/>
      <c r="Q266" s="42"/>
      <c r="R266" s="39"/>
      <c r="S266" s="42"/>
      <c r="T266" s="39"/>
      <c r="V266" s="65"/>
      <c r="X266" s="39"/>
    </row>
    <row r="267" spans="2:24" ht="33" hidden="1" x14ac:dyDescent="0.35">
      <c r="B267" s="22" t="s">
        <v>451</v>
      </c>
      <c r="C267" s="82" t="s">
        <v>455</v>
      </c>
      <c r="D267" s="39"/>
      <c r="E267" s="39"/>
      <c r="F267" s="39"/>
      <c r="G267" s="39"/>
      <c r="H267" s="39"/>
      <c r="I267" s="39"/>
      <c r="J267" s="39"/>
      <c r="K267" s="39"/>
      <c r="L267" s="61">
        <f t="shared" si="3"/>
        <v>0</v>
      </c>
      <c r="M267" s="39"/>
      <c r="N267" s="42"/>
      <c r="O267" s="39"/>
      <c r="P267" s="42"/>
      <c r="Q267" s="42"/>
      <c r="R267" s="39"/>
      <c r="S267" s="42"/>
      <c r="T267" s="39"/>
      <c r="V267" s="65"/>
      <c r="X267" s="39"/>
    </row>
    <row r="268" spans="2:24" ht="33" hidden="1" x14ac:dyDescent="0.35">
      <c r="B268" s="22" t="s">
        <v>451</v>
      </c>
      <c r="C268" s="82" t="s">
        <v>456</v>
      </c>
      <c r="D268" s="39"/>
      <c r="E268" s="39"/>
      <c r="F268" s="39"/>
      <c r="G268" s="39"/>
      <c r="H268" s="39"/>
      <c r="I268" s="39"/>
      <c r="J268" s="39"/>
      <c r="K268" s="39"/>
      <c r="L268" s="61">
        <f t="shared" si="3"/>
        <v>0</v>
      </c>
      <c r="M268" s="39"/>
      <c r="N268" s="42"/>
      <c r="O268" s="39"/>
      <c r="P268" s="42"/>
      <c r="Q268" s="42"/>
      <c r="R268" s="39"/>
      <c r="S268" s="42"/>
      <c r="T268" s="39"/>
      <c r="V268" s="65"/>
      <c r="X268" s="39"/>
    </row>
    <row r="269" spans="2:24" ht="33" hidden="1" x14ac:dyDescent="0.35">
      <c r="B269" s="22" t="s">
        <v>451</v>
      </c>
      <c r="C269" s="82" t="s">
        <v>457</v>
      </c>
      <c r="D269" s="39"/>
      <c r="E269" s="39"/>
      <c r="F269" s="39"/>
      <c r="G269" s="39"/>
      <c r="H269" s="39"/>
      <c r="I269" s="39"/>
      <c r="J269" s="39"/>
      <c r="K269" s="39"/>
      <c r="L269" s="61">
        <f t="shared" ref="L269:L332" si="4">(D269*0.2)+(E269*0.13)+(F269*0.14)+(G269*0.1)+(H269*0.1)+(I269*0.08)+(J269*0.1)+(K269*0.15)</f>
        <v>0</v>
      </c>
      <c r="M269" s="39"/>
      <c r="N269" s="42"/>
      <c r="O269" s="39"/>
      <c r="P269" s="42"/>
      <c r="Q269" s="42"/>
      <c r="R269" s="39"/>
      <c r="S269" s="42"/>
      <c r="T269" s="39"/>
      <c r="V269" s="65"/>
      <c r="X269" s="39"/>
    </row>
    <row r="270" spans="2:24" ht="33" hidden="1" x14ac:dyDescent="0.35">
      <c r="B270" s="22" t="s">
        <v>451</v>
      </c>
      <c r="C270" s="82" t="s">
        <v>458</v>
      </c>
      <c r="D270" s="39"/>
      <c r="E270" s="39"/>
      <c r="F270" s="39"/>
      <c r="G270" s="39"/>
      <c r="H270" s="39"/>
      <c r="I270" s="39"/>
      <c r="J270" s="39"/>
      <c r="K270" s="39"/>
      <c r="L270" s="61">
        <f t="shared" si="4"/>
        <v>0</v>
      </c>
      <c r="M270" s="39"/>
      <c r="N270" s="42"/>
      <c r="O270" s="39"/>
      <c r="P270" s="42"/>
      <c r="Q270" s="42"/>
      <c r="R270" s="39"/>
      <c r="S270" s="42"/>
      <c r="T270" s="39"/>
      <c r="V270" s="65"/>
      <c r="X270" s="39"/>
    </row>
    <row r="271" spans="2:24" ht="49.5" hidden="1" x14ac:dyDescent="0.35">
      <c r="B271" s="22" t="s">
        <v>451</v>
      </c>
      <c r="C271" s="82" t="s">
        <v>459</v>
      </c>
      <c r="D271" s="39"/>
      <c r="E271" s="39"/>
      <c r="F271" s="39"/>
      <c r="G271" s="39"/>
      <c r="H271" s="39"/>
      <c r="I271" s="39"/>
      <c r="J271" s="39"/>
      <c r="K271" s="39"/>
      <c r="L271" s="61">
        <f t="shared" si="4"/>
        <v>0</v>
      </c>
      <c r="M271" s="39"/>
      <c r="N271" s="42"/>
      <c r="O271" s="39"/>
      <c r="P271" s="42"/>
      <c r="Q271" s="42"/>
      <c r="R271" s="39"/>
      <c r="S271" s="42"/>
      <c r="T271" s="39"/>
      <c r="V271" s="65"/>
      <c r="X271" s="39"/>
    </row>
    <row r="272" spans="2:24" ht="33" hidden="1" x14ac:dyDescent="0.35">
      <c r="B272" s="22" t="s">
        <v>451</v>
      </c>
      <c r="C272" s="82" t="s">
        <v>460</v>
      </c>
      <c r="D272" s="39"/>
      <c r="E272" s="39"/>
      <c r="F272" s="39"/>
      <c r="G272" s="39"/>
      <c r="H272" s="39"/>
      <c r="I272" s="39"/>
      <c r="J272" s="39"/>
      <c r="K272" s="39"/>
      <c r="L272" s="61">
        <f t="shared" si="4"/>
        <v>0</v>
      </c>
      <c r="M272" s="39"/>
      <c r="N272" s="42"/>
      <c r="O272" s="39"/>
      <c r="P272" s="42"/>
      <c r="Q272" s="42"/>
      <c r="R272" s="39"/>
      <c r="S272" s="42"/>
      <c r="T272" s="39"/>
      <c r="V272" s="65"/>
      <c r="X272" s="39"/>
    </row>
    <row r="273" spans="2:45" ht="33" hidden="1" x14ac:dyDescent="0.35">
      <c r="B273" s="22" t="s">
        <v>451</v>
      </c>
      <c r="C273" s="82" t="s">
        <v>461</v>
      </c>
      <c r="D273" s="39"/>
      <c r="E273" s="39"/>
      <c r="F273" s="39"/>
      <c r="G273" s="39"/>
      <c r="H273" s="39"/>
      <c r="I273" s="39"/>
      <c r="J273" s="39"/>
      <c r="K273" s="39"/>
      <c r="L273" s="61">
        <f t="shared" si="4"/>
        <v>0</v>
      </c>
      <c r="M273" s="39"/>
      <c r="N273" s="42"/>
      <c r="O273" s="39"/>
      <c r="P273" s="42"/>
      <c r="Q273" s="42"/>
      <c r="R273" s="39"/>
      <c r="S273" s="42"/>
      <c r="T273" s="39"/>
      <c r="V273" s="65"/>
      <c r="X273" s="39"/>
    </row>
    <row r="274" spans="2:45" ht="33" hidden="1" x14ac:dyDescent="0.35">
      <c r="B274" s="22" t="s">
        <v>451</v>
      </c>
      <c r="C274" s="82" t="s">
        <v>462</v>
      </c>
      <c r="D274" s="39"/>
      <c r="E274" s="39"/>
      <c r="F274" s="39"/>
      <c r="G274" s="39"/>
      <c r="H274" s="39"/>
      <c r="I274" s="39"/>
      <c r="J274" s="39"/>
      <c r="K274" s="39"/>
      <c r="L274" s="61">
        <f t="shared" si="4"/>
        <v>0</v>
      </c>
      <c r="M274" s="39"/>
      <c r="N274" s="42"/>
      <c r="O274" s="39"/>
      <c r="P274" s="42"/>
      <c r="Q274" s="42"/>
      <c r="R274" s="39"/>
      <c r="S274" s="42"/>
      <c r="T274" s="39"/>
      <c r="V274" s="65"/>
      <c r="X274" s="39"/>
    </row>
    <row r="275" spans="2:45" ht="33" hidden="1" x14ac:dyDescent="0.35">
      <c r="B275" s="22" t="s">
        <v>451</v>
      </c>
      <c r="C275" s="82" t="s">
        <v>463</v>
      </c>
      <c r="D275" s="39"/>
      <c r="E275" s="39"/>
      <c r="F275" s="39"/>
      <c r="G275" s="39"/>
      <c r="H275" s="39"/>
      <c r="I275" s="39"/>
      <c r="J275" s="39"/>
      <c r="K275" s="39"/>
      <c r="L275" s="61">
        <f t="shared" si="4"/>
        <v>0</v>
      </c>
      <c r="M275" s="39"/>
      <c r="N275" s="42"/>
      <c r="O275" s="39"/>
      <c r="P275" s="42"/>
      <c r="Q275" s="42"/>
      <c r="R275" s="39"/>
      <c r="S275" s="42"/>
      <c r="T275" s="39"/>
      <c r="V275" s="65"/>
      <c r="X275" s="39"/>
    </row>
    <row r="276" spans="2:45" ht="33" hidden="1" x14ac:dyDescent="0.35">
      <c r="B276" s="22" t="s">
        <v>451</v>
      </c>
      <c r="C276" s="82" t="s">
        <v>464</v>
      </c>
      <c r="D276" s="39"/>
      <c r="E276" s="39"/>
      <c r="F276" s="39"/>
      <c r="G276" s="39"/>
      <c r="H276" s="39"/>
      <c r="I276" s="39"/>
      <c r="J276" s="39"/>
      <c r="K276" s="39"/>
      <c r="L276" s="61">
        <f t="shared" si="4"/>
        <v>0</v>
      </c>
      <c r="M276" s="39"/>
      <c r="N276" s="42"/>
      <c r="O276" s="39"/>
      <c r="P276" s="42"/>
      <c r="Q276" s="42"/>
      <c r="R276" s="39"/>
      <c r="S276" s="42"/>
      <c r="T276" s="39"/>
      <c r="V276" s="65"/>
      <c r="X276" s="39"/>
    </row>
    <row r="277" spans="2:45" ht="33" hidden="1" x14ac:dyDescent="0.35">
      <c r="B277" s="22" t="s">
        <v>451</v>
      </c>
      <c r="C277" s="82" t="s">
        <v>465</v>
      </c>
      <c r="D277" s="39"/>
      <c r="E277" s="39"/>
      <c r="F277" s="39"/>
      <c r="G277" s="39"/>
      <c r="H277" s="39"/>
      <c r="I277" s="39"/>
      <c r="J277" s="39"/>
      <c r="K277" s="39"/>
      <c r="L277" s="61">
        <f t="shared" si="4"/>
        <v>0</v>
      </c>
      <c r="M277" s="39"/>
      <c r="N277" s="42"/>
      <c r="O277" s="39"/>
      <c r="P277" s="42"/>
      <c r="Q277" s="42"/>
      <c r="R277" s="39"/>
      <c r="S277" s="42"/>
      <c r="T277" s="39"/>
      <c r="V277" s="65"/>
      <c r="X277" s="39"/>
    </row>
    <row r="278" spans="2:45" ht="49.5" hidden="1" x14ac:dyDescent="0.35">
      <c r="B278" s="22" t="s">
        <v>451</v>
      </c>
      <c r="C278" s="82" t="s">
        <v>466</v>
      </c>
      <c r="D278" s="39"/>
      <c r="E278" s="39"/>
      <c r="F278" s="39"/>
      <c r="G278" s="39"/>
      <c r="H278" s="39"/>
      <c r="I278" s="39"/>
      <c r="J278" s="39"/>
      <c r="K278" s="39"/>
      <c r="L278" s="61">
        <f t="shared" si="4"/>
        <v>0</v>
      </c>
      <c r="M278" s="39"/>
      <c r="N278" s="42"/>
      <c r="O278" s="39"/>
      <c r="P278" s="42"/>
      <c r="Q278" s="42"/>
      <c r="R278" s="39"/>
      <c r="S278" s="42"/>
      <c r="T278" s="39"/>
      <c r="V278" s="65"/>
      <c r="X278" s="39"/>
    </row>
    <row r="279" spans="2:45" ht="33" hidden="1" x14ac:dyDescent="0.35">
      <c r="B279" s="22" t="s">
        <v>451</v>
      </c>
      <c r="C279" s="82" t="s">
        <v>467</v>
      </c>
      <c r="D279" s="39"/>
      <c r="E279" s="39"/>
      <c r="F279" s="39"/>
      <c r="G279" s="39"/>
      <c r="H279" s="39"/>
      <c r="I279" s="39"/>
      <c r="J279" s="39"/>
      <c r="K279" s="39"/>
      <c r="L279" s="61">
        <f t="shared" si="4"/>
        <v>0</v>
      </c>
      <c r="M279" s="39"/>
      <c r="N279" s="42"/>
      <c r="O279" s="39"/>
      <c r="P279" s="42"/>
      <c r="Q279" s="42"/>
      <c r="R279" s="39"/>
      <c r="S279" s="42"/>
      <c r="T279" s="39"/>
      <c r="V279" s="65"/>
      <c r="X279" s="39"/>
    </row>
    <row r="280" spans="2:45" ht="33" hidden="1" x14ac:dyDescent="0.35">
      <c r="B280" s="22" t="s">
        <v>451</v>
      </c>
      <c r="C280" s="82" t="s">
        <v>468</v>
      </c>
      <c r="D280" s="39"/>
      <c r="E280" s="39"/>
      <c r="F280" s="39"/>
      <c r="G280" s="39"/>
      <c r="H280" s="39"/>
      <c r="I280" s="39"/>
      <c r="J280" s="39"/>
      <c r="K280" s="39"/>
      <c r="L280" s="61">
        <f t="shared" si="4"/>
        <v>0</v>
      </c>
      <c r="M280" s="39"/>
      <c r="N280" s="42"/>
      <c r="O280" s="39"/>
      <c r="P280" s="42"/>
      <c r="Q280" s="42"/>
      <c r="R280" s="39"/>
      <c r="S280" s="42"/>
      <c r="T280" s="39"/>
      <c r="V280" s="65"/>
      <c r="X280" s="39"/>
    </row>
    <row r="281" spans="2:45" ht="49.5" hidden="1" x14ac:dyDescent="0.35">
      <c r="B281" s="22" t="s">
        <v>451</v>
      </c>
      <c r="C281" s="82" t="s">
        <v>469</v>
      </c>
      <c r="D281" s="39"/>
      <c r="E281" s="39"/>
      <c r="F281" s="39"/>
      <c r="G281" s="39"/>
      <c r="H281" s="39"/>
      <c r="I281" s="39"/>
      <c r="J281" s="39"/>
      <c r="K281" s="39"/>
      <c r="L281" s="61">
        <f t="shared" si="4"/>
        <v>0</v>
      </c>
      <c r="M281" s="39"/>
      <c r="N281" s="42"/>
      <c r="O281" s="39"/>
      <c r="P281" s="42"/>
      <c r="Q281" s="42"/>
      <c r="R281" s="39"/>
      <c r="S281" s="42"/>
      <c r="T281" s="39"/>
      <c r="V281" s="65"/>
      <c r="X281" s="39"/>
    </row>
    <row r="282" spans="2:45" ht="33" hidden="1" x14ac:dyDescent="0.35">
      <c r="B282" s="22" t="s">
        <v>451</v>
      </c>
      <c r="C282" s="82" t="s">
        <v>470</v>
      </c>
      <c r="D282" s="39"/>
      <c r="E282" s="39"/>
      <c r="F282" s="39"/>
      <c r="G282" s="39"/>
      <c r="H282" s="39"/>
      <c r="I282" s="39"/>
      <c r="J282" s="39"/>
      <c r="K282" s="39"/>
      <c r="L282" s="61">
        <f t="shared" si="4"/>
        <v>0</v>
      </c>
      <c r="M282" s="39"/>
      <c r="N282" s="42"/>
      <c r="O282" s="39"/>
      <c r="P282" s="42"/>
      <c r="Q282" s="42"/>
      <c r="R282" s="39"/>
      <c r="S282" s="42"/>
      <c r="T282" s="39"/>
      <c r="V282" s="65"/>
      <c r="X282" s="39"/>
      <c r="Y282" s="104"/>
      <c r="Z282" s="104"/>
      <c r="AA282" s="104"/>
      <c r="AB282" s="104"/>
      <c r="AC282" s="104"/>
      <c r="AD282" s="104"/>
      <c r="AE282" s="104"/>
      <c r="AF282" s="104"/>
      <c r="AG282" s="104"/>
      <c r="AH282" s="104"/>
      <c r="AI282" s="104"/>
      <c r="AJ282" s="104"/>
      <c r="AK282" s="104"/>
      <c r="AL282" s="104"/>
      <c r="AM282" s="104"/>
      <c r="AN282" s="104"/>
    </row>
    <row r="283" spans="2:45" ht="33" hidden="1" x14ac:dyDescent="0.35">
      <c r="B283" s="22" t="s">
        <v>451</v>
      </c>
      <c r="C283" s="82" t="s">
        <v>471</v>
      </c>
      <c r="D283" s="39"/>
      <c r="E283" s="39"/>
      <c r="F283" s="39"/>
      <c r="G283" s="39"/>
      <c r="H283" s="39"/>
      <c r="I283" s="39"/>
      <c r="J283" s="39"/>
      <c r="K283" s="39"/>
      <c r="L283" s="61">
        <f t="shared" si="4"/>
        <v>0</v>
      </c>
      <c r="M283" s="39"/>
      <c r="N283" s="42"/>
      <c r="O283" s="39"/>
      <c r="P283" s="42"/>
      <c r="Q283" s="42"/>
      <c r="R283" s="39"/>
      <c r="S283" s="42"/>
      <c r="T283" s="39"/>
      <c r="V283" s="65"/>
      <c r="X283" s="39"/>
      <c r="Y283" s="104"/>
      <c r="Z283" s="104"/>
      <c r="AA283" s="104"/>
      <c r="AB283" s="104"/>
      <c r="AC283" s="104"/>
      <c r="AD283" s="104"/>
      <c r="AE283" s="104"/>
      <c r="AF283" s="104"/>
      <c r="AG283" s="104"/>
      <c r="AH283" s="104"/>
      <c r="AI283" s="104"/>
      <c r="AJ283" s="104"/>
      <c r="AK283" s="104"/>
      <c r="AL283" s="104"/>
      <c r="AM283" s="104"/>
      <c r="AN283" s="104"/>
    </row>
    <row r="284" spans="2:45" ht="33" hidden="1" x14ac:dyDescent="0.35">
      <c r="B284" s="22" t="s">
        <v>451</v>
      </c>
      <c r="C284" s="82" t="s">
        <v>472</v>
      </c>
      <c r="D284" s="39"/>
      <c r="E284" s="39"/>
      <c r="F284" s="39"/>
      <c r="G284" s="39"/>
      <c r="H284" s="39"/>
      <c r="I284" s="39"/>
      <c r="J284" s="39"/>
      <c r="K284" s="39"/>
      <c r="L284" s="61">
        <f t="shared" si="4"/>
        <v>0</v>
      </c>
      <c r="M284" s="39"/>
      <c r="N284" s="42"/>
      <c r="O284" s="39"/>
      <c r="P284" s="42"/>
      <c r="Q284" s="42"/>
      <c r="R284" s="39"/>
      <c r="S284" s="42"/>
      <c r="T284" s="39"/>
      <c r="V284" s="65"/>
      <c r="X284" s="39"/>
      <c r="Y284" s="104"/>
      <c r="Z284" s="104"/>
      <c r="AA284" s="104"/>
      <c r="AB284" s="104"/>
      <c r="AC284" s="104"/>
      <c r="AD284" s="104"/>
      <c r="AE284" s="104"/>
      <c r="AF284" s="104"/>
      <c r="AG284" s="104"/>
      <c r="AH284" s="104"/>
      <c r="AI284" s="104"/>
      <c r="AJ284" s="104"/>
      <c r="AK284" s="104"/>
      <c r="AL284" s="104"/>
      <c r="AM284" s="104"/>
      <c r="AN284" s="104"/>
    </row>
    <row r="285" spans="2:45" ht="19.899999999999999" customHeight="1" x14ac:dyDescent="0.35">
      <c r="B285" s="22"/>
      <c r="C285" s="82"/>
      <c r="D285" s="39"/>
      <c r="E285" s="39"/>
      <c r="F285" s="39"/>
      <c r="G285" s="39"/>
      <c r="H285" s="39"/>
      <c r="I285" s="39"/>
      <c r="J285" s="39"/>
      <c r="K285" s="39"/>
      <c r="L285" s="61"/>
      <c r="M285" s="39"/>
      <c r="N285" s="42"/>
      <c r="O285" s="39"/>
      <c r="P285" s="42"/>
      <c r="Q285" s="42"/>
      <c r="R285" s="39"/>
      <c r="S285" s="42"/>
      <c r="T285" s="39"/>
      <c r="V285" s="65"/>
      <c r="X285" s="39"/>
      <c r="Y285" s="104"/>
      <c r="Z285" s="104"/>
      <c r="AA285" s="104"/>
      <c r="AB285" s="104"/>
      <c r="AC285" s="104"/>
      <c r="AD285" s="104"/>
      <c r="AE285" s="104"/>
      <c r="AF285" s="104"/>
      <c r="AG285" s="104"/>
      <c r="AH285" s="104"/>
      <c r="AI285" s="104"/>
      <c r="AJ285" s="104"/>
      <c r="AK285" s="104"/>
      <c r="AL285" s="104"/>
      <c r="AM285" s="104"/>
      <c r="AN285" s="104"/>
    </row>
    <row r="286" spans="2:45" ht="33" x14ac:dyDescent="0.35">
      <c r="B286" s="22" t="s">
        <v>73</v>
      </c>
      <c r="C286" s="82" t="s">
        <v>473</v>
      </c>
      <c r="D286" s="39">
        <v>1</v>
      </c>
      <c r="E286" s="39">
        <v>1</v>
      </c>
      <c r="F286" s="39">
        <v>1</v>
      </c>
      <c r="G286" s="39"/>
      <c r="H286" s="39">
        <v>2</v>
      </c>
      <c r="I286" s="39">
        <v>1</v>
      </c>
      <c r="J286" s="39"/>
      <c r="K286" s="39"/>
      <c r="L286" s="61">
        <f t="shared" ref="L286:L303" si="5">(D286*0.2)+(E286*0.13)+(F286*0.14)+(G286*0.1)+(H286*0.1)+(I286*0.08)+(J286*0.1)+(K286*0.15)</f>
        <v>0.75</v>
      </c>
      <c r="M286" s="39"/>
      <c r="N286" s="42"/>
      <c r="O286" s="39"/>
      <c r="P286" s="42"/>
      <c r="Q286" s="42"/>
      <c r="R286" s="39"/>
      <c r="S286" s="42"/>
      <c r="T286" s="39"/>
      <c r="V286" s="65"/>
      <c r="X286" s="39"/>
      <c r="Y286" s="104"/>
      <c r="Z286" s="104"/>
      <c r="AA286" s="104"/>
      <c r="AB286" s="104"/>
      <c r="AC286" s="104"/>
      <c r="AD286" s="104"/>
      <c r="AE286" s="104"/>
      <c r="AF286" s="104"/>
      <c r="AG286" s="104"/>
      <c r="AH286" s="104"/>
      <c r="AI286" s="104"/>
      <c r="AJ286" s="104"/>
      <c r="AK286" s="104"/>
      <c r="AL286" s="104"/>
      <c r="AM286" s="104"/>
      <c r="AN286" s="104"/>
    </row>
    <row r="287" spans="2:45" ht="33" x14ac:dyDescent="0.35">
      <c r="B287" s="22" t="s">
        <v>73</v>
      </c>
      <c r="C287" s="82" t="s">
        <v>474</v>
      </c>
      <c r="D287" s="39">
        <v>1</v>
      </c>
      <c r="E287" s="39"/>
      <c r="F287" s="39"/>
      <c r="G287" s="39"/>
      <c r="H287" s="39">
        <v>3</v>
      </c>
      <c r="I287" s="39"/>
      <c r="J287" s="39"/>
      <c r="K287" s="39"/>
      <c r="L287" s="61">
        <f t="shared" si="5"/>
        <v>0.5</v>
      </c>
      <c r="M287" s="39"/>
      <c r="N287" s="42"/>
      <c r="O287" s="39"/>
      <c r="P287" s="42"/>
      <c r="Q287" s="42"/>
      <c r="R287" s="39"/>
      <c r="S287" s="42"/>
      <c r="T287" s="39"/>
      <c r="V287" s="65"/>
      <c r="X287" s="39"/>
      <c r="Y287" s="104"/>
      <c r="Z287" s="104"/>
      <c r="AA287" s="104"/>
      <c r="AB287" s="104"/>
      <c r="AC287" s="104"/>
      <c r="AD287" s="104"/>
      <c r="AE287" s="104"/>
      <c r="AF287" s="104"/>
      <c r="AG287" s="104"/>
      <c r="AH287" s="104"/>
      <c r="AI287" s="104"/>
      <c r="AJ287" s="104"/>
      <c r="AK287" s="104"/>
      <c r="AL287" s="104"/>
      <c r="AM287" s="104"/>
      <c r="AN287" s="104"/>
    </row>
    <row r="288" spans="2:45" ht="33" x14ac:dyDescent="0.35">
      <c r="B288" s="22" t="s">
        <v>73</v>
      </c>
      <c r="C288" s="82" t="s">
        <v>475</v>
      </c>
      <c r="D288" s="39">
        <v>1</v>
      </c>
      <c r="E288" s="39"/>
      <c r="F288" s="39">
        <v>1</v>
      </c>
      <c r="G288" s="39"/>
      <c r="H288" s="39">
        <v>3</v>
      </c>
      <c r="I288" s="39">
        <v>1</v>
      </c>
      <c r="J288" s="39"/>
      <c r="K288" s="39"/>
      <c r="L288" s="61">
        <f t="shared" si="5"/>
        <v>0.72000000000000008</v>
      </c>
      <c r="M288" s="39"/>
      <c r="N288" s="42"/>
      <c r="O288" s="39"/>
      <c r="P288" s="42"/>
      <c r="Q288" s="42"/>
      <c r="R288" s="39"/>
      <c r="S288" s="42"/>
      <c r="T288" s="39"/>
      <c r="V288" s="65"/>
      <c r="X288" s="39"/>
      <c r="Y288" s="104"/>
      <c r="Z288" s="104"/>
      <c r="AA288" s="104"/>
      <c r="AB288" s="104"/>
      <c r="AC288" s="104"/>
      <c r="AD288" s="104"/>
      <c r="AE288" s="104"/>
      <c r="AF288" s="104"/>
      <c r="AG288" s="104"/>
      <c r="AH288" s="104"/>
      <c r="AI288" s="104"/>
      <c r="AJ288" s="104"/>
      <c r="AK288" s="104"/>
      <c r="AL288" s="104"/>
      <c r="AM288" s="104"/>
      <c r="AN288" s="104"/>
      <c r="AO288" s="103"/>
      <c r="AP288" s="103"/>
      <c r="AQ288" s="103"/>
      <c r="AR288" s="103"/>
      <c r="AS288" s="103"/>
    </row>
    <row r="289" spans="2:45" ht="33" x14ac:dyDescent="0.35">
      <c r="B289" s="22" t="s">
        <v>73</v>
      </c>
      <c r="C289" s="82" t="s">
        <v>476</v>
      </c>
      <c r="D289" s="39">
        <v>1</v>
      </c>
      <c r="E289" s="39">
        <v>1</v>
      </c>
      <c r="F289" s="39">
        <v>1</v>
      </c>
      <c r="G289" s="39"/>
      <c r="H289" s="39">
        <v>1</v>
      </c>
      <c r="I289" s="39">
        <v>1</v>
      </c>
      <c r="J289" s="39"/>
      <c r="K289" s="39"/>
      <c r="L289" s="61">
        <f t="shared" si="5"/>
        <v>0.65</v>
      </c>
      <c r="M289" s="39"/>
      <c r="N289" s="42"/>
      <c r="O289" s="39"/>
      <c r="P289" s="42"/>
      <c r="Q289" s="42"/>
      <c r="R289" s="39"/>
      <c r="S289" s="42"/>
      <c r="T289" s="39"/>
      <c r="V289" s="65"/>
      <c r="X289" s="39"/>
      <c r="Y289" s="104"/>
      <c r="Z289" s="104"/>
      <c r="AA289" s="104"/>
      <c r="AB289" s="104"/>
      <c r="AC289" s="104"/>
      <c r="AD289" s="104"/>
      <c r="AE289" s="104"/>
      <c r="AF289" s="104"/>
      <c r="AG289" s="104"/>
      <c r="AH289" s="104"/>
      <c r="AI289" s="104"/>
      <c r="AJ289" s="104"/>
      <c r="AK289" s="104"/>
      <c r="AL289" s="104"/>
      <c r="AM289" s="104"/>
      <c r="AN289" s="104"/>
      <c r="AO289" s="103"/>
      <c r="AP289" s="103"/>
      <c r="AQ289" s="103"/>
      <c r="AR289" s="103"/>
      <c r="AS289" s="103"/>
    </row>
    <row r="290" spans="2:45" ht="33" x14ac:dyDescent="0.35">
      <c r="B290" s="22" t="s">
        <v>73</v>
      </c>
      <c r="C290" s="82" t="s">
        <v>477</v>
      </c>
      <c r="D290" s="39">
        <v>1</v>
      </c>
      <c r="E290" s="39">
        <v>1</v>
      </c>
      <c r="F290" s="39">
        <v>1</v>
      </c>
      <c r="G290" s="39"/>
      <c r="H290" s="39">
        <v>3</v>
      </c>
      <c r="I290" s="39">
        <v>1</v>
      </c>
      <c r="J290" s="39"/>
      <c r="K290" s="39"/>
      <c r="L290" s="61">
        <f t="shared" si="5"/>
        <v>0.85</v>
      </c>
      <c r="M290" s="39"/>
      <c r="N290" s="42"/>
      <c r="O290" s="39"/>
      <c r="P290" s="42"/>
      <c r="Q290" s="42"/>
      <c r="R290" s="39"/>
      <c r="S290" s="42"/>
      <c r="T290" s="39"/>
      <c r="V290" s="65"/>
      <c r="X290" s="39"/>
      <c r="Y290" s="104"/>
      <c r="Z290" s="104"/>
      <c r="AA290" s="104"/>
      <c r="AB290" s="104"/>
      <c r="AC290" s="104"/>
      <c r="AD290" s="104"/>
      <c r="AE290" s="104"/>
      <c r="AF290" s="104"/>
      <c r="AG290" s="104"/>
      <c r="AH290" s="104"/>
      <c r="AI290" s="104"/>
      <c r="AJ290" s="104"/>
      <c r="AK290" s="104"/>
      <c r="AL290" s="104"/>
      <c r="AM290" s="104"/>
      <c r="AN290" s="104"/>
      <c r="AO290" s="103"/>
      <c r="AP290" s="103"/>
      <c r="AQ290" s="103"/>
      <c r="AR290" s="103"/>
      <c r="AS290" s="103"/>
    </row>
    <row r="291" spans="2:45" ht="33" x14ac:dyDescent="0.35">
      <c r="B291" s="22" t="s">
        <v>73</v>
      </c>
      <c r="C291" s="82" t="s">
        <v>478</v>
      </c>
      <c r="D291" s="39">
        <v>1</v>
      </c>
      <c r="E291" s="39">
        <v>1</v>
      </c>
      <c r="F291" s="39">
        <v>1</v>
      </c>
      <c r="G291" s="39"/>
      <c r="H291" s="39">
        <v>2</v>
      </c>
      <c r="I291" s="39">
        <v>1</v>
      </c>
      <c r="J291" s="39"/>
      <c r="K291" s="39"/>
      <c r="L291" s="61">
        <f t="shared" si="5"/>
        <v>0.75</v>
      </c>
      <c r="M291" s="39"/>
      <c r="N291" s="42"/>
      <c r="O291" s="39"/>
      <c r="P291" s="42"/>
      <c r="Q291" s="42"/>
      <c r="R291" s="39"/>
      <c r="S291" s="42"/>
      <c r="T291" s="39"/>
      <c r="V291" s="65"/>
      <c r="X291" s="39"/>
      <c r="Y291" s="103"/>
      <c r="Z291" s="103"/>
      <c r="AA291" s="103"/>
      <c r="AB291" s="103"/>
      <c r="AC291" s="103"/>
      <c r="AD291" s="103"/>
      <c r="AE291" s="103"/>
      <c r="AF291" s="103"/>
      <c r="AG291" s="103"/>
      <c r="AH291" s="103"/>
      <c r="AI291" s="103"/>
      <c r="AJ291" s="103"/>
      <c r="AK291" s="103"/>
      <c r="AL291" s="103"/>
      <c r="AM291" s="103"/>
      <c r="AN291" s="103"/>
      <c r="AO291" s="103"/>
      <c r="AP291" s="103"/>
      <c r="AQ291" s="103"/>
      <c r="AR291" s="103"/>
      <c r="AS291" s="103"/>
    </row>
    <row r="292" spans="2:45" ht="33" x14ac:dyDescent="0.35">
      <c r="B292" s="22" t="s">
        <v>73</v>
      </c>
      <c r="C292" s="82" t="s">
        <v>479</v>
      </c>
      <c r="D292" s="39">
        <v>1</v>
      </c>
      <c r="E292" s="39">
        <v>1</v>
      </c>
      <c r="F292" s="39">
        <v>1</v>
      </c>
      <c r="G292" s="39">
        <v>1</v>
      </c>
      <c r="H292" s="39">
        <v>3</v>
      </c>
      <c r="I292" s="39">
        <v>1</v>
      </c>
      <c r="J292" s="39"/>
      <c r="K292" s="39"/>
      <c r="L292" s="61">
        <f t="shared" si="5"/>
        <v>0.95000000000000007</v>
      </c>
      <c r="M292" s="39"/>
      <c r="N292" s="42"/>
      <c r="O292" s="39"/>
      <c r="P292" s="42"/>
      <c r="Q292" s="42"/>
      <c r="R292" s="39"/>
      <c r="S292" s="42"/>
      <c r="T292" s="39"/>
      <c r="V292" s="65"/>
      <c r="X292" s="39"/>
      <c r="Y292" s="103"/>
      <c r="Z292" s="103"/>
      <c r="AA292" s="103"/>
      <c r="AB292" s="103"/>
      <c r="AC292" s="103"/>
      <c r="AD292" s="103"/>
      <c r="AE292" s="103"/>
      <c r="AF292" s="103"/>
      <c r="AG292" s="103"/>
      <c r="AH292" s="103"/>
      <c r="AI292" s="103"/>
      <c r="AJ292" s="103"/>
      <c r="AK292" s="103"/>
      <c r="AL292" s="103"/>
      <c r="AM292" s="103"/>
      <c r="AN292" s="103"/>
      <c r="AO292" s="103"/>
      <c r="AP292" s="103"/>
      <c r="AQ292" s="103"/>
      <c r="AR292" s="103"/>
      <c r="AS292" s="103"/>
    </row>
    <row r="293" spans="2:45" ht="33" x14ac:dyDescent="0.35">
      <c r="B293" s="22" t="s">
        <v>73</v>
      </c>
      <c r="C293" s="82" t="s">
        <v>480</v>
      </c>
      <c r="D293" s="39">
        <v>1</v>
      </c>
      <c r="E293" s="39"/>
      <c r="F293" s="39">
        <v>1</v>
      </c>
      <c r="G293" s="39">
        <v>1</v>
      </c>
      <c r="H293" s="39">
        <v>2</v>
      </c>
      <c r="I293" s="39">
        <v>1</v>
      </c>
      <c r="J293" s="39"/>
      <c r="K293" s="39"/>
      <c r="L293" s="61">
        <f t="shared" si="5"/>
        <v>0.72000000000000008</v>
      </c>
      <c r="M293" s="39"/>
      <c r="N293" s="42"/>
      <c r="O293" s="39"/>
      <c r="P293" s="42"/>
      <c r="Q293" s="42"/>
      <c r="R293" s="39"/>
      <c r="S293" s="42"/>
      <c r="T293" s="39"/>
      <c r="V293" s="65"/>
      <c r="X293" s="39"/>
      <c r="Y293" s="103"/>
      <c r="Z293" s="103"/>
      <c r="AA293" s="103"/>
      <c r="AB293" s="103"/>
      <c r="AC293" s="103"/>
      <c r="AD293" s="103"/>
      <c r="AE293" s="103"/>
      <c r="AF293" s="103"/>
      <c r="AG293" s="103"/>
      <c r="AH293" s="103"/>
      <c r="AI293" s="103"/>
      <c r="AJ293" s="103"/>
      <c r="AK293" s="103"/>
      <c r="AL293" s="103"/>
      <c r="AM293" s="103"/>
      <c r="AN293" s="103"/>
      <c r="AO293" s="103"/>
      <c r="AP293" s="103"/>
      <c r="AQ293" s="103"/>
      <c r="AR293" s="103"/>
      <c r="AS293" s="103"/>
    </row>
    <row r="294" spans="2:45" ht="49.5" x14ac:dyDescent="0.35">
      <c r="B294" s="22" t="s">
        <v>73</v>
      </c>
      <c r="C294" s="82" t="s">
        <v>481</v>
      </c>
      <c r="D294" s="39">
        <v>1</v>
      </c>
      <c r="E294" s="39">
        <v>1</v>
      </c>
      <c r="F294" s="39">
        <v>1</v>
      </c>
      <c r="G294" s="39"/>
      <c r="H294" s="39">
        <v>3</v>
      </c>
      <c r="I294" s="39"/>
      <c r="J294" s="39"/>
      <c r="K294" s="39"/>
      <c r="L294" s="61">
        <f t="shared" si="5"/>
        <v>0.77</v>
      </c>
      <c r="M294" s="39"/>
      <c r="N294" s="42"/>
      <c r="O294" s="39"/>
      <c r="P294" s="42"/>
      <c r="Q294" s="42"/>
      <c r="R294" s="39"/>
      <c r="S294" s="42"/>
      <c r="T294" s="39"/>
      <c r="V294" s="65"/>
      <c r="X294" s="39"/>
      <c r="Y294" s="103"/>
      <c r="Z294" s="103"/>
      <c r="AA294" s="103"/>
      <c r="AB294" s="103"/>
      <c r="AC294" s="103"/>
      <c r="AD294" s="103"/>
      <c r="AE294" s="103"/>
      <c r="AF294" s="103"/>
      <c r="AG294" s="103"/>
      <c r="AH294" s="103"/>
      <c r="AI294" s="103"/>
      <c r="AJ294" s="103"/>
      <c r="AK294" s="103"/>
      <c r="AL294" s="103"/>
      <c r="AM294" s="103"/>
      <c r="AN294" s="103"/>
      <c r="AO294" s="103"/>
      <c r="AP294" s="103"/>
      <c r="AQ294" s="103"/>
      <c r="AR294" s="103"/>
      <c r="AS294" s="103"/>
    </row>
    <row r="295" spans="2:45" ht="33" x14ac:dyDescent="0.35">
      <c r="B295" s="22" t="s">
        <v>73</v>
      </c>
      <c r="C295" s="82" t="s">
        <v>482</v>
      </c>
      <c r="D295" s="39">
        <v>1</v>
      </c>
      <c r="E295" s="39">
        <v>1</v>
      </c>
      <c r="F295" s="39">
        <v>1</v>
      </c>
      <c r="G295" s="39"/>
      <c r="H295" s="39">
        <v>2</v>
      </c>
      <c r="I295" s="39">
        <v>1</v>
      </c>
      <c r="J295" s="39"/>
      <c r="K295" s="39"/>
      <c r="L295" s="61">
        <f t="shared" si="5"/>
        <v>0.75</v>
      </c>
      <c r="M295" s="39"/>
      <c r="N295" s="42"/>
      <c r="O295" s="39"/>
      <c r="P295" s="42"/>
      <c r="Q295" s="42"/>
      <c r="R295" s="39"/>
      <c r="S295" s="42"/>
      <c r="T295" s="39"/>
      <c r="V295" s="65"/>
      <c r="X295" s="39"/>
      <c r="Y295" s="103"/>
      <c r="Z295" s="103"/>
      <c r="AA295" s="103"/>
      <c r="AB295" s="103"/>
      <c r="AC295" s="103"/>
      <c r="AD295" s="103"/>
      <c r="AE295" s="103"/>
      <c r="AF295" s="103"/>
      <c r="AG295" s="103"/>
      <c r="AH295" s="103"/>
      <c r="AI295" s="103"/>
      <c r="AJ295" s="103"/>
      <c r="AK295" s="103"/>
      <c r="AL295" s="103"/>
      <c r="AM295" s="103"/>
      <c r="AN295" s="103"/>
      <c r="AO295" s="103"/>
      <c r="AP295" s="103"/>
      <c r="AQ295" s="103"/>
      <c r="AR295" s="103"/>
      <c r="AS295" s="103"/>
    </row>
    <row r="296" spans="2:45" ht="49.5" x14ac:dyDescent="0.35">
      <c r="B296" s="22" t="s">
        <v>73</v>
      </c>
      <c r="C296" s="82" t="s">
        <v>483</v>
      </c>
      <c r="D296" s="39">
        <v>1</v>
      </c>
      <c r="E296" s="39"/>
      <c r="F296" s="39">
        <v>1</v>
      </c>
      <c r="G296" s="39"/>
      <c r="H296" s="39">
        <v>2</v>
      </c>
      <c r="I296" s="39">
        <v>1</v>
      </c>
      <c r="J296" s="39"/>
      <c r="K296" s="39"/>
      <c r="L296" s="61">
        <f t="shared" si="5"/>
        <v>0.62</v>
      </c>
      <c r="M296" s="39"/>
      <c r="N296" s="42"/>
      <c r="O296" s="39"/>
      <c r="P296" s="42"/>
      <c r="Q296" s="42"/>
      <c r="R296" s="39"/>
      <c r="S296" s="42"/>
      <c r="T296" s="39"/>
      <c r="V296" s="65"/>
      <c r="X296" s="39"/>
      <c r="Y296" s="103"/>
      <c r="Z296" s="103"/>
      <c r="AA296" s="103"/>
      <c r="AB296" s="103"/>
      <c r="AC296" s="103"/>
      <c r="AD296" s="103"/>
      <c r="AE296" s="103"/>
      <c r="AF296" s="103"/>
      <c r="AG296" s="103"/>
      <c r="AH296" s="103"/>
      <c r="AI296" s="103"/>
      <c r="AJ296" s="103"/>
      <c r="AK296" s="103"/>
      <c r="AL296" s="103"/>
      <c r="AM296" s="103"/>
      <c r="AN296" s="103"/>
      <c r="AO296" s="103"/>
      <c r="AP296" s="103"/>
      <c r="AQ296" s="103"/>
      <c r="AR296" s="103"/>
      <c r="AS296" s="103"/>
    </row>
    <row r="297" spans="2:45" ht="33" x14ac:dyDescent="0.35">
      <c r="B297" s="22" t="s">
        <v>73</v>
      </c>
      <c r="C297" s="82" t="s">
        <v>484</v>
      </c>
      <c r="D297" s="39">
        <v>1</v>
      </c>
      <c r="E297" s="39"/>
      <c r="F297" s="39"/>
      <c r="G297" s="39"/>
      <c r="H297" s="39">
        <v>2</v>
      </c>
      <c r="I297" s="39">
        <v>1</v>
      </c>
      <c r="J297" s="39"/>
      <c r="K297" s="39"/>
      <c r="L297" s="61">
        <f t="shared" si="5"/>
        <v>0.48000000000000004</v>
      </c>
      <c r="M297" s="39"/>
      <c r="N297" s="42"/>
      <c r="O297" s="39"/>
      <c r="P297" s="42"/>
      <c r="Q297" s="42"/>
      <c r="R297" s="39"/>
      <c r="S297" s="42"/>
      <c r="T297" s="39"/>
      <c r="V297" s="65"/>
      <c r="X297" s="39"/>
      <c r="Y297" s="103"/>
      <c r="Z297" s="103"/>
      <c r="AA297" s="103"/>
      <c r="AB297" s="103"/>
      <c r="AC297" s="103"/>
      <c r="AD297" s="103"/>
      <c r="AE297" s="103"/>
      <c r="AF297" s="103"/>
      <c r="AG297" s="103"/>
      <c r="AH297" s="103"/>
      <c r="AI297" s="103"/>
      <c r="AJ297" s="103"/>
      <c r="AK297" s="103"/>
      <c r="AL297" s="103"/>
      <c r="AM297" s="103"/>
      <c r="AN297" s="103"/>
      <c r="AO297" s="103"/>
      <c r="AP297" s="103"/>
      <c r="AQ297" s="103"/>
      <c r="AR297" s="103"/>
      <c r="AS297" s="103"/>
    </row>
    <row r="298" spans="2:45" ht="33" x14ac:dyDescent="0.35">
      <c r="B298" s="22" t="s">
        <v>73</v>
      </c>
      <c r="C298" s="82" t="s">
        <v>485</v>
      </c>
      <c r="D298" s="39">
        <v>1</v>
      </c>
      <c r="E298" s="39">
        <v>1</v>
      </c>
      <c r="F298" s="39"/>
      <c r="G298" s="39"/>
      <c r="H298" s="39">
        <v>2</v>
      </c>
      <c r="I298" s="39">
        <v>1</v>
      </c>
      <c r="J298" s="39"/>
      <c r="K298" s="39"/>
      <c r="L298" s="61">
        <f t="shared" si="5"/>
        <v>0.61</v>
      </c>
      <c r="M298" s="39"/>
      <c r="N298" s="42"/>
      <c r="O298" s="39"/>
      <c r="P298" s="42"/>
      <c r="Q298" s="42"/>
      <c r="R298" s="39"/>
      <c r="S298" s="42"/>
      <c r="T298" s="39"/>
      <c r="V298" s="65"/>
      <c r="X298" s="39"/>
      <c r="Y298" s="103"/>
      <c r="Z298" s="103"/>
      <c r="AA298" s="103"/>
      <c r="AB298" s="103"/>
      <c r="AC298" s="103"/>
      <c r="AD298" s="103"/>
      <c r="AE298" s="103"/>
      <c r="AF298" s="103"/>
      <c r="AG298" s="103"/>
      <c r="AH298" s="103"/>
      <c r="AI298" s="103"/>
      <c r="AJ298" s="103"/>
      <c r="AK298" s="103"/>
      <c r="AL298" s="103"/>
      <c r="AM298" s="103"/>
      <c r="AN298" s="103"/>
      <c r="AO298" s="103"/>
      <c r="AP298" s="103"/>
      <c r="AQ298" s="103"/>
      <c r="AR298" s="103"/>
      <c r="AS298" s="103"/>
    </row>
    <row r="299" spans="2:45" ht="49.5" x14ac:dyDescent="0.35">
      <c r="B299" s="22" t="s">
        <v>73</v>
      </c>
      <c r="C299" s="82" t="s">
        <v>486</v>
      </c>
      <c r="D299" s="39">
        <v>1</v>
      </c>
      <c r="E299" s="39"/>
      <c r="F299" s="39">
        <v>1</v>
      </c>
      <c r="G299" s="39"/>
      <c r="H299" s="39">
        <v>2</v>
      </c>
      <c r="I299" s="39">
        <v>1</v>
      </c>
      <c r="J299" s="39"/>
      <c r="K299" s="39"/>
      <c r="L299" s="61">
        <f t="shared" si="5"/>
        <v>0.62</v>
      </c>
      <c r="M299" s="39"/>
      <c r="N299" s="42"/>
      <c r="O299" s="39"/>
      <c r="P299" s="42"/>
      <c r="Q299" s="42"/>
      <c r="R299" s="39"/>
      <c r="S299" s="42"/>
      <c r="T299" s="39"/>
      <c r="V299" s="65"/>
      <c r="X299" s="39"/>
      <c r="Y299" s="103"/>
      <c r="Z299" s="103"/>
      <c r="AA299" s="103"/>
      <c r="AB299" s="103"/>
      <c r="AC299" s="103"/>
      <c r="AD299" s="103"/>
      <c r="AE299" s="103"/>
      <c r="AF299" s="103"/>
      <c r="AG299" s="103"/>
      <c r="AH299" s="103"/>
      <c r="AI299" s="103"/>
      <c r="AJ299" s="103"/>
      <c r="AK299" s="103"/>
      <c r="AL299" s="103"/>
      <c r="AM299" s="103"/>
      <c r="AN299" s="103"/>
      <c r="AO299" s="103"/>
      <c r="AP299" s="103"/>
      <c r="AQ299" s="103"/>
      <c r="AR299" s="103"/>
      <c r="AS299" s="103"/>
    </row>
    <row r="300" spans="2:45" ht="33" x14ac:dyDescent="0.35">
      <c r="B300" s="22" t="s">
        <v>73</v>
      </c>
      <c r="C300" s="82" t="s">
        <v>487</v>
      </c>
      <c r="D300" s="39">
        <v>1</v>
      </c>
      <c r="E300" s="39">
        <v>1</v>
      </c>
      <c r="F300" s="39"/>
      <c r="G300" s="39"/>
      <c r="H300" s="39">
        <v>1</v>
      </c>
      <c r="I300" s="39">
        <v>1</v>
      </c>
      <c r="J300" s="39"/>
      <c r="K300" s="39"/>
      <c r="L300" s="61">
        <f t="shared" si="5"/>
        <v>0.51</v>
      </c>
      <c r="M300" s="39"/>
      <c r="N300" s="42"/>
      <c r="O300" s="39"/>
      <c r="P300" s="42"/>
      <c r="Q300" s="42"/>
      <c r="R300" s="39"/>
      <c r="S300" s="42"/>
      <c r="T300" s="39"/>
      <c r="V300" s="65"/>
      <c r="X300" s="39"/>
      <c r="Y300" s="103"/>
      <c r="Z300" s="103"/>
      <c r="AA300" s="103"/>
      <c r="AB300" s="103"/>
      <c r="AC300" s="103"/>
      <c r="AD300" s="103"/>
      <c r="AE300" s="103"/>
      <c r="AF300" s="103"/>
      <c r="AG300" s="103"/>
      <c r="AH300" s="103"/>
      <c r="AI300" s="103"/>
      <c r="AJ300" s="103"/>
      <c r="AK300" s="103"/>
      <c r="AL300" s="103"/>
      <c r="AM300" s="103"/>
      <c r="AN300" s="103"/>
      <c r="AO300" s="103"/>
      <c r="AP300" s="103"/>
      <c r="AQ300" s="103"/>
      <c r="AR300" s="103"/>
      <c r="AS300" s="103"/>
    </row>
    <row r="301" spans="2:45" ht="49.5" x14ac:dyDescent="0.35">
      <c r="B301" s="22" t="s">
        <v>73</v>
      </c>
      <c r="C301" s="82" t="s">
        <v>488</v>
      </c>
      <c r="D301" s="39">
        <v>1</v>
      </c>
      <c r="E301" s="39">
        <v>1</v>
      </c>
      <c r="F301" s="39"/>
      <c r="G301" s="39"/>
      <c r="H301" s="39">
        <v>2</v>
      </c>
      <c r="I301" s="39"/>
      <c r="J301" s="39"/>
      <c r="K301" s="39"/>
      <c r="L301" s="61">
        <f t="shared" si="5"/>
        <v>0.53</v>
      </c>
      <c r="M301" s="39"/>
      <c r="N301" s="42"/>
      <c r="O301" s="39"/>
      <c r="P301" s="42"/>
      <c r="Q301" s="42"/>
      <c r="R301" s="39"/>
      <c r="S301" s="42"/>
      <c r="T301" s="39"/>
      <c r="V301" s="65"/>
      <c r="X301" s="39"/>
      <c r="Y301" s="103"/>
      <c r="Z301" s="103"/>
      <c r="AA301" s="103"/>
      <c r="AB301" s="103"/>
      <c r="AC301" s="103"/>
      <c r="AD301" s="103"/>
      <c r="AE301" s="103"/>
      <c r="AF301" s="103"/>
      <c r="AG301" s="103"/>
      <c r="AH301" s="103"/>
      <c r="AI301" s="103"/>
      <c r="AJ301" s="103"/>
      <c r="AK301" s="103"/>
      <c r="AL301" s="103"/>
      <c r="AM301" s="103"/>
      <c r="AN301" s="103"/>
      <c r="AO301" s="103"/>
      <c r="AP301" s="103"/>
      <c r="AQ301" s="103"/>
      <c r="AR301" s="103"/>
      <c r="AS301" s="103"/>
    </row>
    <row r="302" spans="2:45" ht="49.5" x14ac:dyDescent="0.35">
      <c r="B302" s="22" t="s">
        <v>73</v>
      </c>
      <c r="C302" s="82" t="s">
        <v>489</v>
      </c>
      <c r="D302" s="39">
        <v>1</v>
      </c>
      <c r="E302" s="39"/>
      <c r="F302" s="39"/>
      <c r="G302" s="39"/>
      <c r="H302" s="39">
        <v>1</v>
      </c>
      <c r="I302" s="39">
        <v>1</v>
      </c>
      <c r="J302" s="39"/>
      <c r="K302" s="39"/>
      <c r="L302" s="61">
        <f t="shared" si="5"/>
        <v>0.38000000000000006</v>
      </c>
      <c r="M302" s="39"/>
      <c r="N302" s="42"/>
      <c r="O302" s="39"/>
      <c r="P302" s="42"/>
      <c r="Q302" s="42"/>
      <c r="R302" s="39"/>
      <c r="S302" s="42"/>
      <c r="T302" s="39"/>
      <c r="V302" s="65"/>
      <c r="X302" s="39"/>
      <c r="Y302" s="103"/>
      <c r="Z302" s="103"/>
      <c r="AA302" s="103"/>
      <c r="AB302" s="103"/>
      <c r="AC302" s="103"/>
      <c r="AD302" s="103"/>
      <c r="AE302" s="103"/>
      <c r="AF302" s="103"/>
      <c r="AG302" s="103"/>
      <c r="AH302" s="103"/>
      <c r="AI302" s="103"/>
      <c r="AJ302" s="103"/>
      <c r="AK302" s="103"/>
      <c r="AL302" s="103"/>
      <c r="AM302" s="103"/>
      <c r="AN302" s="103"/>
      <c r="AO302" s="103"/>
      <c r="AP302" s="103"/>
      <c r="AQ302" s="103"/>
      <c r="AR302" s="103"/>
      <c r="AS302" s="103"/>
    </row>
    <row r="303" spans="2:45" ht="33" x14ac:dyDescent="0.35">
      <c r="B303" s="22" t="s">
        <v>73</v>
      </c>
      <c r="C303" s="101" t="s">
        <v>490</v>
      </c>
      <c r="D303" s="39">
        <v>1</v>
      </c>
      <c r="E303" s="39">
        <v>1</v>
      </c>
      <c r="F303" s="39"/>
      <c r="G303" s="39"/>
      <c r="H303" s="39">
        <v>2</v>
      </c>
      <c r="I303" s="39">
        <v>1</v>
      </c>
      <c r="J303" s="39"/>
      <c r="K303" s="39"/>
      <c r="L303" s="61">
        <f t="shared" si="5"/>
        <v>0.61</v>
      </c>
      <c r="M303" s="39"/>
      <c r="N303" s="42"/>
      <c r="O303" s="39"/>
      <c r="P303" s="42"/>
      <c r="Q303" s="42"/>
      <c r="R303" s="39"/>
      <c r="S303" s="42"/>
      <c r="T303" s="39"/>
      <c r="V303" s="65"/>
      <c r="X303" s="39"/>
      <c r="Y303" s="103"/>
      <c r="Z303" s="103"/>
      <c r="AA303" s="103"/>
      <c r="AB303" s="103"/>
      <c r="AC303" s="103"/>
      <c r="AD303" s="103"/>
      <c r="AE303" s="103"/>
      <c r="AF303" s="103"/>
      <c r="AG303" s="103"/>
      <c r="AH303" s="103"/>
      <c r="AI303" s="103"/>
      <c r="AJ303" s="103"/>
      <c r="AK303" s="103"/>
      <c r="AL303" s="103"/>
      <c r="AM303" s="103"/>
      <c r="AN303" s="103"/>
      <c r="AO303" s="103"/>
      <c r="AP303" s="103"/>
      <c r="AQ303" s="103"/>
      <c r="AR303" s="103"/>
      <c r="AS303" s="103"/>
    </row>
    <row r="304" spans="2:45" x14ac:dyDescent="0.45">
      <c r="I304" s="44"/>
      <c r="Y304" s="103"/>
      <c r="Z304" s="103"/>
      <c r="AA304" s="103"/>
      <c r="AB304" s="103"/>
      <c r="AC304" s="103"/>
      <c r="AD304" s="103"/>
      <c r="AE304" s="103"/>
      <c r="AF304" s="103"/>
      <c r="AG304" s="103"/>
      <c r="AH304" s="103"/>
      <c r="AI304" s="103"/>
      <c r="AJ304" s="103"/>
      <c r="AK304" s="103"/>
      <c r="AL304" s="103"/>
      <c r="AM304" s="103"/>
      <c r="AN304" s="103"/>
      <c r="AO304" s="103"/>
      <c r="AP304" s="103"/>
      <c r="AQ304" s="103"/>
      <c r="AR304" s="103"/>
      <c r="AS304" s="103"/>
    </row>
    <row r="305" spans="9:45" x14ac:dyDescent="0.45">
      <c r="I305" s="44"/>
      <c r="Y305" s="103"/>
      <c r="Z305" s="103"/>
      <c r="AA305" s="103"/>
      <c r="AB305" s="103"/>
      <c r="AC305" s="103"/>
      <c r="AD305" s="103"/>
      <c r="AE305" s="103"/>
      <c r="AF305" s="103"/>
      <c r="AG305" s="103"/>
      <c r="AH305" s="103"/>
      <c r="AI305" s="103"/>
      <c r="AJ305" s="103"/>
      <c r="AK305" s="103"/>
      <c r="AL305" s="103"/>
      <c r="AM305" s="103"/>
      <c r="AN305" s="103"/>
      <c r="AO305" s="103"/>
      <c r="AP305" s="103"/>
      <c r="AQ305" s="103"/>
      <c r="AR305" s="103"/>
      <c r="AS305" s="103"/>
    </row>
    <row r="306" spans="9:45" x14ac:dyDescent="0.45">
      <c r="I306" s="44"/>
      <c r="Y306" s="103"/>
      <c r="Z306" s="103"/>
      <c r="AA306" s="103"/>
      <c r="AB306" s="103"/>
      <c r="AC306" s="103"/>
      <c r="AD306" s="103"/>
      <c r="AE306" s="103"/>
      <c r="AF306" s="103"/>
      <c r="AG306" s="103"/>
      <c r="AH306" s="103"/>
      <c r="AI306" s="103"/>
      <c r="AJ306" s="103"/>
      <c r="AK306" s="103"/>
      <c r="AL306" s="103"/>
      <c r="AM306" s="103"/>
      <c r="AN306" s="103"/>
      <c r="AO306" s="103"/>
      <c r="AP306" s="103"/>
      <c r="AQ306" s="103"/>
      <c r="AR306" s="103"/>
      <c r="AS306" s="103"/>
    </row>
    <row r="307" spans="9:45" x14ac:dyDescent="0.45">
      <c r="I307" s="44"/>
      <c r="Y307" s="103"/>
      <c r="Z307" s="103"/>
      <c r="AA307" s="103"/>
      <c r="AB307" s="103"/>
      <c r="AC307" s="103"/>
      <c r="AD307" s="103"/>
      <c r="AE307" s="103"/>
      <c r="AF307" s="103"/>
      <c r="AG307" s="103"/>
      <c r="AH307" s="103"/>
      <c r="AI307" s="103"/>
      <c r="AJ307" s="103"/>
      <c r="AK307" s="103"/>
      <c r="AL307" s="103"/>
      <c r="AM307" s="103"/>
      <c r="AN307" s="103"/>
      <c r="AO307" s="103"/>
      <c r="AP307" s="103"/>
      <c r="AQ307" s="103"/>
      <c r="AR307" s="103"/>
      <c r="AS307" s="103"/>
    </row>
    <row r="308" spans="9:45" x14ac:dyDescent="0.45">
      <c r="I308" s="44"/>
      <c r="Y308" s="103"/>
      <c r="Z308" s="103"/>
      <c r="AA308" s="103"/>
      <c r="AB308" s="103"/>
      <c r="AC308" s="103"/>
      <c r="AD308" s="103"/>
      <c r="AE308" s="103"/>
      <c r="AF308" s="103"/>
      <c r="AG308" s="103"/>
      <c r="AH308" s="103"/>
      <c r="AI308" s="103"/>
      <c r="AJ308" s="103"/>
      <c r="AK308" s="103"/>
      <c r="AL308" s="103"/>
      <c r="AM308" s="103"/>
      <c r="AN308" s="103"/>
      <c r="AO308" s="103"/>
      <c r="AP308" s="103"/>
      <c r="AQ308" s="103"/>
      <c r="AR308" s="103"/>
      <c r="AS308" s="103"/>
    </row>
    <row r="309" spans="9:45" x14ac:dyDescent="0.45">
      <c r="I309" s="44"/>
      <c r="Y309" s="103"/>
      <c r="Z309" s="103"/>
      <c r="AA309" s="103"/>
      <c r="AB309" s="103"/>
      <c r="AC309" s="103"/>
      <c r="AD309" s="103"/>
      <c r="AE309" s="103"/>
      <c r="AF309" s="103"/>
      <c r="AG309" s="103"/>
      <c r="AH309" s="103"/>
      <c r="AI309" s="103"/>
      <c r="AJ309" s="103"/>
      <c r="AK309" s="103"/>
      <c r="AL309" s="103"/>
      <c r="AM309" s="103"/>
      <c r="AN309" s="103"/>
      <c r="AO309" s="103"/>
      <c r="AP309" s="103"/>
      <c r="AQ309" s="103"/>
      <c r="AR309" s="103"/>
      <c r="AS309" s="103"/>
    </row>
    <row r="310" spans="9:45" x14ac:dyDescent="0.45">
      <c r="I310" s="44"/>
      <c r="Y310" s="103"/>
      <c r="Z310" s="103"/>
      <c r="AA310" s="103"/>
      <c r="AB310" s="103"/>
      <c r="AC310" s="103"/>
      <c r="AD310" s="103"/>
      <c r="AE310" s="103"/>
      <c r="AF310" s="103"/>
      <c r="AG310" s="103"/>
      <c r="AH310" s="103"/>
      <c r="AI310" s="103"/>
      <c r="AJ310" s="103"/>
      <c r="AK310" s="103"/>
      <c r="AL310" s="103"/>
      <c r="AM310" s="103"/>
      <c r="AN310" s="103"/>
      <c r="AO310" s="103"/>
      <c r="AP310" s="103"/>
      <c r="AQ310" s="103"/>
      <c r="AR310" s="103"/>
      <c r="AS310" s="103"/>
    </row>
    <row r="311" spans="9:45" x14ac:dyDescent="0.45">
      <c r="I311" s="44"/>
      <c r="Y311" s="103"/>
      <c r="Z311" s="103"/>
      <c r="AA311" s="103"/>
      <c r="AB311" s="103"/>
      <c r="AC311" s="103"/>
      <c r="AD311" s="103"/>
      <c r="AE311" s="103"/>
      <c r="AF311" s="103"/>
      <c r="AG311" s="103"/>
      <c r="AH311" s="103"/>
      <c r="AI311" s="103"/>
      <c r="AJ311" s="103"/>
      <c r="AK311" s="103"/>
      <c r="AL311" s="103"/>
      <c r="AM311" s="103"/>
      <c r="AN311" s="103"/>
      <c r="AO311" s="103"/>
      <c r="AP311" s="103"/>
      <c r="AQ311" s="103"/>
      <c r="AR311" s="103"/>
      <c r="AS311" s="103"/>
    </row>
    <row r="312" spans="9:45" x14ac:dyDescent="0.45">
      <c r="I312" s="44"/>
      <c r="Y312" s="103"/>
      <c r="Z312" s="103"/>
      <c r="AA312" s="103"/>
      <c r="AB312" s="103"/>
      <c r="AC312" s="103"/>
      <c r="AD312" s="103"/>
      <c r="AE312" s="103"/>
      <c r="AF312" s="103"/>
      <c r="AG312" s="103"/>
      <c r="AH312" s="103"/>
      <c r="AI312" s="103"/>
      <c r="AJ312" s="103"/>
      <c r="AK312" s="103"/>
      <c r="AL312" s="103"/>
      <c r="AM312" s="103"/>
      <c r="AN312" s="103"/>
      <c r="AO312" s="103"/>
      <c r="AP312" s="103"/>
      <c r="AQ312" s="103"/>
      <c r="AR312" s="103"/>
      <c r="AS312" s="103"/>
    </row>
    <row r="313" spans="9:45" x14ac:dyDescent="0.45">
      <c r="I313" s="44"/>
      <c r="Y313" s="103"/>
      <c r="Z313" s="103"/>
      <c r="AA313" s="103"/>
      <c r="AB313" s="103"/>
      <c r="AC313" s="103"/>
      <c r="AD313" s="103"/>
      <c r="AE313" s="103"/>
      <c r="AF313" s="103"/>
      <c r="AG313" s="103"/>
      <c r="AH313" s="103"/>
      <c r="AI313" s="103"/>
      <c r="AJ313" s="103"/>
      <c r="AK313" s="103"/>
      <c r="AL313" s="103"/>
      <c r="AM313" s="103"/>
      <c r="AN313" s="103"/>
      <c r="AO313" s="103"/>
      <c r="AP313" s="103"/>
      <c r="AQ313" s="103"/>
      <c r="AR313" s="103"/>
      <c r="AS313" s="103"/>
    </row>
    <row r="314" spans="9:45" x14ac:dyDescent="0.45">
      <c r="I314" s="44"/>
      <c r="Y314" s="103"/>
      <c r="Z314" s="103"/>
      <c r="AA314" s="103"/>
      <c r="AB314" s="103"/>
      <c r="AC314" s="103"/>
      <c r="AD314" s="103"/>
      <c r="AE314" s="103"/>
      <c r="AF314" s="103"/>
      <c r="AG314" s="103"/>
      <c r="AH314" s="103"/>
      <c r="AI314" s="103"/>
      <c r="AJ314" s="103"/>
      <c r="AK314" s="103"/>
      <c r="AL314" s="103"/>
      <c r="AM314" s="103"/>
      <c r="AN314" s="103"/>
      <c r="AO314" s="103"/>
      <c r="AP314" s="103"/>
      <c r="AQ314" s="103"/>
      <c r="AR314" s="103"/>
      <c r="AS314" s="103"/>
    </row>
    <row r="315" spans="9:45" x14ac:dyDescent="0.45">
      <c r="I315" s="44"/>
      <c r="Y315" s="103"/>
      <c r="Z315" s="103"/>
      <c r="AA315" s="103"/>
      <c r="AB315" s="103"/>
      <c r="AC315" s="103"/>
      <c r="AD315" s="103"/>
      <c r="AE315" s="103"/>
      <c r="AF315" s="103"/>
      <c r="AG315" s="103"/>
      <c r="AH315" s="103"/>
      <c r="AI315" s="103"/>
      <c r="AJ315" s="103"/>
      <c r="AK315" s="103"/>
      <c r="AL315" s="103"/>
      <c r="AM315" s="103"/>
      <c r="AN315" s="103"/>
      <c r="AO315" s="103"/>
      <c r="AP315" s="103"/>
      <c r="AQ315" s="103"/>
      <c r="AR315" s="103"/>
      <c r="AS315" s="103"/>
    </row>
    <row r="316" spans="9:45" x14ac:dyDescent="0.45">
      <c r="I316" s="44"/>
      <c r="Y316" s="103"/>
      <c r="Z316" s="103"/>
      <c r="AA316" s="103"/>
      <c r="AB316" s="103"/>
      <c r="AC316" s="103"/>
      <c r="AD316" s="103"/>
      <c r="AE316" s="103"/>
      <c r="AF316" s="103"/>
      <c r="AG316" s="103"/>
      <c r="AH316" s="103"/>
      <c r="AI316" s="103"/>
      <c r="AJ316" s="103"/>
      <c r="AK316" s="103"/>
      <c r="AL316" s="103"/>
      <c r="AM316" s="103"/>
      <c r="AN316" s="103"/>
      <c r="AO316" s="103"/>
      <c r="AP316" s="103"/>
      <c r="AQ316" s="103"/>
      <c r="AR316" s="103"/>
      <c r="AS316" s="103"/>
    </row>
    <row r="317" spans="9:45" x14ac:dyDescent="0.45">
      <c r="I317" s="44"/>
      <c r="Y317" s="103"/>
      <c r="Z317" s="103"/>
      <c r="AA317" s="103"/>
      <c r="AB317" s="103"/>
      <c r="AC317" s="103"/>
      <c r="AD317" s="103"/>
      <c r="AE317" s="103"/>
      <c r="AF317" s="103"/>
      <c r="AG317" s="103"/>
      <c r="AH317" s="103"/>
      <c r="AI317" s="103"/>
      <c r="AJ317" s="103"/>
      <c r="AK317" s="103"/>
      <c r="AL317" s="103"/>
      <c r="AM317" s="103"/>
      <c r="AN317" s="103"/>
      <c r="AO317" s="103"/>
      <c r="AP317" s="103"/>
      <c r="AQ317" s="103"/>
      <c r="AR317" s="103"/>
      <c r="AS317" s="103"/>
    </row>
    <row r="318" spans="9:45" x14ac:dyDescent="0.45">
      <c r="I318" s="44"/>
      <c r="Y318" s="103"/>
      <c r="Z318" s="103"/>
      <c r="AA318" s="103"/>
      <c r="AB318" s="103"/>
      <c r="AC318" s="103"/>
      <c r="AD318" s="103"/>
      <c r="AE318" s="103"/>
      <c r="AF318" s="103"/>
      <c r="AG318" s="103"/>
      <c r="AH318" s="103"/>
      <c r="AI318" s="103"/>
      <c r="AJ318" s="103"/>
      <c r="AK318" s="103"/>
      <c r="AL318" s="103"/>
      <c r="AM318" s="103"/>
      <c r="AN318" s="103"/>
      <c r="AO318" s="103"/>
      <c r="AP318" s="103"/>
      <c r="AQ318" s="103"/>
      <c r="AR318" s="103"/>
      <c r="AS318" s="103"/>
    </row>
    <row r="319" spans="9:45" x14ac:dyDescent="0.45">
      <c r="I319" s="44"/>
      <c r="Y319" s="103"/>
      <c r="Z319" s="103"/>
      <c r="AA319" s="103"/>
      <c r="AB319" s="103"/>
      <c r="AC319" s="103"/>
      <c r="AD319" s="103"/>
      <c r="AE319" s="103"/>
      <c r="AF319" s="103"/>
      <c r="AG319" s="103"/>
      <c r="AH319" s="103"/>
      <c r="AI319" s="103"/>
      <c r="AJ319" s="103"/>
      <c r="AK319" s="103"/>
      <c r="AL319" s="103"/>
      <c r="AM319" s="103"/>
      <c r="AN319" s="103"/>
      <c r="AO319" s="103"/>
      <c r="AP319" s="103"/>
      <c r="AQ319" s="103"/>
      <c r="AR319" s="103"/>
      <c r="AS319" s="103"/>
    </row>
    <row r="320" spans="9:45" x14ac:dyDescent="0.45">
      <c r="I320" s="44"/>
      <c r="Y320" s="103"/>
      <c r="Z320" s="103"/>
      <c r="AA320" s="103"/>
      <c r="AB320" s="103"/>
      <c r="AC320" s="103"/>
      <c r="AD320" s="103"/>
      <c r="AE320" s="103"/>
      <c r="AF320" s="103"/>
      <c r="AG320" s="103"/>
      <c r="AH320" s="103"/>
      <c r="AI320" s="103"/>
      <c r="AJ320" s="103"/>
      <c r="AK320" s="103"/>
      <c r="AL320" s="103"/>
      <c r="AM320" s="103"/>
      <c r="AN320" s="103"/>
      <c r="AO320" s="103"/>
      <c r="AP320" s="103"/>
      <c r="AQ320" s="103"/>
      <c r="AR320" s="103"/>
      <c r="AS320" s="103"/>
    </row>
    <row r="321" spans="9:45" x14ac:dyDescent="0.45">
      <c r="I321" s="44"/>
      <c r="Y321" s="103"/>
      <c r="Z321" s="103"/>
      <c r="AA321" s="103"/>
      <c r="AB321" s="103"/>
      <c r="AC321" s="103"/>
      <c r="AD321" s="103"/>
      <c r="AE321" s="103"/>
      <c r="AF321" s="103"/>
      <c r="AG321" s="103"/>
      <c r="AH321" s="103"/>
      <c r="AI321" s="103"/>
      <c r="AJ321" s="103"/>
      <c r="AK321" s="103"/>
      <c r="AL321" s="103"/>
      <c r="AM321" s="103"/>
      <c r="AN321" s="103"/>
      <c r="AO321" s="103"/>
      <c r="AP321" s="103"/>
      <c r="AQ321" s="103"/>
      <c r="AR321" s="103"/>
      <c r="AS321" s="103"/>
    </row>
    <row r="322" spans="9:45" x14ac:dyDescent="0.45">
      <c r="I322" s="44"/>
      <c r="Y322" s="103"/>
      <c r="Z322" s="103"/>
      <c r="AA322" s="103"/>
      <c r="AB322" s="103"/>
      <c r="AC322" s="103"/>
      <c r="AD322" s="103"/>
      <c r="AE322" s="103"/>
      <c r="AF322" s="103"/>
      <c r="AG322" s="103"/>
      <c r="AH322" s="103"/>
      <c r="AI322" s="103"/>
      <c r="AJ322" s="103"/>
      <c r="AK322" s="103"/>
      <c r="AL322" s="103"/>
      <c r="AM322" s="103"/>
      <c r="AN322" s="103"/>
      <c r="AO322" s="103"/>
      <c r="AP322" s="103"/>
      <c r="AQ322" s="103"/>
      <c r="AR322" s="103"/>
      <c r="AS322" s="103"/>
    </row>
    <row r="323" spans="9:45" x14ac:dyDescent="0.45">
      <c r="I323" s="44"/>
      <c r="Y323" s="103"/>
      <c r="Z323" s="103"/>
      <c r="AA323" s="103"/>
      <c r="AB323" s="103"/>
      <c r="AC323" s="103"/>
      <c r="AD323" s="103"/>
      <c r="AE323" s="103"/>
      <c r="AF323" s="103"/>
      <c r="AG323" s="103"/>
      <c r="AH323" s="103"/>
      <c r="AI323" s="103"/>
      <c r="AJ323" s="103"/>
      <c r="AK323" s="103"/>
      <c r="AL323" s="103"/>
      <c r="AM323" s="103"/>
      <c r="AN323" s="103"/>
      <c r="AO323" s="103"/>
      <c r="AP323" s="103"/>
      <c r="AQ323" s="103"/>
      <c r="AR323" s="103"/>
      <c r="AS323" s="103"/>
    </row>
    <row r="324" spans="9:45" x14ac:dyDescent="0.45">
      <c r="I324" s="44"/>
      <c r="Y324" s="103"/>
      <c r="Z324" s="103"/>
      <c r="AA324" s="103"/>
      <c r="AB324" s="103"/>
      <c r="AC324" s="103"/>
      <c r="AD324" s="103"/>
      <c r="AE324" s="103"/>
      <c r="AF324" s="103"/>
      <c r="AG324" s="103"/>
      <c r="AH324" s="103"/>
      <c r="AI324" s="103"/>
      <c r="AJ324" s="103"/>
      <c r="AK324" s="103"/>
      <c r="AL324" s="103"/>
      <c r="AM324" s="103"/>
      <c r="AN324" s="103"/>
      <c r="AO324" s="103"/>
      <c r="AP324" s="103"/>
      <c r="AQ324" s="103"/>
      <c r="AR324" s="103"/>
      <c r="AS324" s="103"/>
    </row>
    <row r="325" spans="9:45" x14ac:dyDescent="0.45">
      <c r="I325" s="44"/>
      <c r="Y325" s="103"/>
      <c r="Z325" s="103"/>
      <c r="AA325" s="103"/>
      <c r="AB325" s="103"/>
      <c r="AC325" s="103"/>
      <c r="AD325" s="103"/>
      <c r="AE325" s="103"/>
      <c r="AF325" s="103"/>
      <c r="AG325" s="103"/>
      <c r="AH325" s="103"/>
      <c r="AI325" s="103"/>
      <c r="AJ325" s="103"/>
      <c r="AK325" s="103"/>
      <c r="AL325" s="103"/>
      <c r="AM325" s="103"/>
      <c r="AN325" s="103"/>
      <c r="AO325" s="103"/>
      <c r="AP325" s="103"/>
      <c r="AQ325" s="103"/>
      <c r="AR325" s="103"/>
      <c r="AS325" s="103"/>
    </row>
    <row r="326" spans="9:45" x14ac:dyDescent="0.45">
      <c r="I326" s="44"/>
      <c r="Y326" s="103"/>
      <c r="Z326" s="103"/>
      <c r="AA326" s="103"/>
      <c r="AB326" s="103"/>
      <c r="AC326" s="103"/>
      <c r="AD326" s="103"/>
      <c r="AE326" s="103"/>
      <c r="AF326" s="103"/>
      <c r="AG326" s="103"/>
      <c r="AH326" s="103"/>
      <c r="AI326" s="103"/>
      <c r="AJ326" s="103"/>
      <c r="AK326" s="103"/>
      <c r="AL326" s="103"/>
      <c r="AM326" s="103"/>
      <c r="AN326" s="103"/>
      <c r="AO326" s="103"/>
      <c r="AP326" s="103"/>
      <c r="AQ326" s="103"/>
      <c r="AR326" s="103"/>
      <c r="AS326" s="103"/>
    </row>
    <row r="327" spans="9:45" x14ac:dyDescent="0.45">
      <c r="I327" s="44"/>
      <c r="Y327" s="103"/>
      <c r="Z327" s="103"/>
      <c r="AA327" s="103"/>
      <c r="AB327" s="103"/>
      <c r="AC327" s="103"/>
      <c r="AD327" s="103"/>
      <c r="AE327" s="103"/>
      <c r="AF327" s="103"/>
      <c r="AG327" s="103"/>
      <c r="AH327" s="103"/>
      <c r="AI327" s="103"/>
      <c r="AJ327" s="103"/>
      <c r="AK327" s="103"/>
      <c r="AL327" s="103"/>
      <c r="AM327" s="103"/>
      <c r="AN327" s="103"/>
      <c r="AO327" s="103"/>
      <c r="AP327" s="103"/>
      <c r="AQ327" s="103"/>
      <c r="AR327" s="103"/>
      <c r="AS327" s="103"/>
    </row>
    <row r="328" spans="9:45" x14ac:dyDescent="0.45">
      <c r="I328" s="44"/>
      <c r="Y328" s="103"/>
      <c r="Z328" s="103"/>
      <c r="AA328" s="103"/>
      <c r="AB328" s="103"/>
      <c r="AC328" s="103"/>
      <c r="AD328" s="103"/>
      <c r="AE328" s="103"/>
      <c r="AF328" s="103"/>
      <c r="AG328" s="103"/>
      <c r="AH328" s="103"/>
      <c r="AI328" s="103"/>
      <c r="AJ328" s="103"/>
      <c r="AK328" s="103"/>
      <c r="AL328" s="103"/>
      <c r="AM328" s="103"/>
      <c r="AN328" s="103"/>
      <c r="AO328" s="103"/>
      <c r="AP328" s="103"/>
      <c r="AQ328" s="103"/>
      <c r="AR328" s="103"/>
      <c r="AS328" s="103"/>
    </row>
    <row r="329" spans="9:45" x14ac:dyDescent="0.45">
      <c r="I329" s="44"/>
      <c r="Y329" s="103"/>
      <c r="Z329" s="103"/>
      <c r="AA329" s="103"/>
      <c r="AB329" s="103"/>
      <c r="AC329" s="103"/>
      <c r="AD329" s="103"/>
      <c r="AE329" s="103"/>
      <c r="AF329" s="103"/>
      <c r="AG329" s="103"/>
      <c r="AH329" s="103"/>
      <c r="AI329" s="103"/>
      <c r="AJ329" s="103"/>
      <c r="AK329" s="103"/>
      <c r="AL329" s="103"/>
      <c r="AM329" s="103"/>
      <c r="AN329" s="103"/>
      <c r="AO329" s="103"/>
      <c r="AP329" s="103"/>
      <c r="AQ329" s="103"/>
      <c r="AR329" s="103"/>
      <c r="AS329" s="103"/>
    </row>
    <row r="330" spans="9:45" x14ac:dyDescent="0.45">
      <c r="I330" s="44"/>
      <c r="Y330" s="103"/>
      <c r="Z330" s="103"/>
      <c r="AA330" s="103"/>
      <c r="AB330" s="103"/>
      <c r="AC330" s="103"/>
      <c r="AD330" s="103"/>
      <c r="AE330" s="103"/>
      <c r="AF330" s="103"/>
      <c r="AG330" s="103"/>
      <c r="AH330" s="103"/>
      <c r="AI330" s="103"/>
      <c r="AJ330" s="103"/>
      <c r="AK330" s="103"/>
      <c r="AL330" s="103"/>
      <c r="AM330" s="103"/>
      <c r="AN330" s="103"/>
      <c r="AO330" s="103"/>
      <c r="AP330" s="103"/>
      <c r="AQ330" s="103"/>
      <c r="AR330" s="103"/>
      <c r="AS330" s="103"/>
    </row>
    <row r="331" spans="9:45" x14ac:dyDescent="0.45">
      <c r="I331" s="44"/>
      <c r="Y331" s="103"/>
      <c r="Z331" s="103"/>
      <c r="AA331" s="103"/>
      <c r="AB331" s="103"/>
      <c r="AC331" s="103"/>
      <c r="AD331" s="103"/>
      <c r="AE331" s="103"/>
      <c r="AF331" s="103"/>
      <c r="AG331" s="103"/>
      <c r="AH331" s="103"/>
      <c r="AI331" s="103"/>
      <c r="AJ331" s="103"/>
      <c r="AK331" s="103"/>
      <c r="AL331" s="103"/>
      <c r="AM331" s="103"/>
      <c r="AN331" s="103"/>
      <c r="AO331" s="103"/>
      <c r="AP331" s="103"/>
      <c r="AQ331" s="103"/>
      <c r="AR331" s="103"/>
      <c r="AS331" s="103"/>
    </row>
    <row r="332" spans="9:45" x14ac:dyDescent="0.45">
      <c r="I332" s="44"/>
      <c r="Y332" s="103"/>
      <c r="Z332" s="103"/>
      <c r="AA332" s="103"/>
      <c r="AB332" s="103"/>
      <c r="AC332" s="103"/>
      <c r="AD332" s="103"/>
      <c r="AE332" s="103"/>
      <c r="AF332" s="103"/>
      <c r="AG332" s="103"/>
      <c r="AH332" s="103"/>
      <c r="AI332" s="103"/>
      <c r="AJ332" s="103"/>
      <c r="AK332" s="103"/>
      <c r="AL332" s="103"/>
      <c r="AM332" s="103"/>
      <c r="AN332" s="103"/>
      <c r="AO332" s="103"/>
      <c r="AP332" s="103"/>
      <c r="AQ332" s="103"/>
      <c r="AR332" s="103"/>
      <c r="AS332" s="103"/>
    </row>
    <row r="333" spans="9:45" x14ac:dyDescent="0.45">
      <c r="I333" s="44"/>
      <c r="Y333" s="103"/>
      <c r="Z333" s="103"/>
      <c r="AA333" s="103"/>
      <c r="AB333" s="103"/>
      <c r="AC333" s="103"/>
      <c r="AD333" s="103"/>
      <c r="AE333" s="103"/>
      <c r="AF333" s="103"/>
      <c r="AG333" s="103"/>
      <c r="AH333" s="103"/>
      <c r="AI333" s="103"/>
      <c r="AJ333" s="103"/>
      <c r="AK333" s="103"/>
      <c r="AL333" s="103"/>
      <c r="AM333" s="103"/>
      <c r="AN333" s="103"/>
      <c r="AO333" s="103"/>
      <c r="AP333" s="103"/>
      <c r="AQ333" s="103"/>
      <c r="AR333" s="103"/>
      <c r="AS333" s="103"/>
    </row>
    <row r="334" spans="9:45" x14ac:dyDescent="0.45">
      <c r="I334" s="44"/>
      <c r="Y334" s="103"/>
      <c r="Z334" s="103"/>
      <c r="AA334" s="103"/>
      <c r="AB334" s="103"/>
      <c r="AC334" s="103"/>
      <c r="AD334" s="103"/>
      <c r="AE334" s="103"/>
      <c r="AF334" s="103"/>
      <c r="AG334" s="103"/>
      <c r="AH334" s="103"/>
      <c r="AI334" s="103"/>
      <c r="AJ334" s="103"/>
      <c r="AK334" s="103"/>
      <c r="AL334" s="103"/>
      <c r="AM334" s="103"/>
      <c r="AN334" s="103"/>
      <c r="AO334" s="103"/>
      <c r="AP334" s="103"/>
      <c r="AQ334" s="103"/>
      <c r="AR334" s="103"/>
      <c r="AS334" s="103"/>
    </row>
    <row r="335" spans="9:45" x14ac:dyDescent="0.45">
      <c r="I335" s="44"/>
      <c r="Y335" s="103"/>
      <c r="Z335" s="103"/>
      <c r="AA335" s="103"/>
      <c r="AB335" s="103"/>
      <c r="AC335" s="103"/>
      <c r="AD335" s="103"/>
      <c r="AE335" s="103"/>
      <c r="AF335" s="103"/>
      <c r="AG335" s="103"/>
      <c r="AH335" s="103"/>
      <c r="AI335" s="103"/>
      <c r="AJ335" s="103"/>
      <c r="AK335" s="103"/>
      <c r="AL335" s="103"/>
      <c r="AM335" s="103"/>
      <c r="AN335" s="103"/>
      <c r="AO335" s="103"/>
      <c r="AP335" s="103"/>
      <c r="AQ335" s="103"/>
      <c r="AR335" s="103"/>
      <c r="AS335" s="103"/>
    </row>
    <row r="336" spans="9:45" x14ac:dyDescent="0.45">
      <c r="I336" s="44"/>
      <c r="Y336" s="103"/>
      <c r="Z336" s="103"/>
      <c r="AA336" s="103"/>
      <c r="AB336" s="103"/>
      <c r="AC336" s="103"/>
      <c r="AD336" s="103"/>
      <c r="AE336" s="103"/>
      <c r="AF336" s="103"/>
      <c r="AG336" s="103"/>
      <c r="AH336" s="103"/>
      <c r="AI336" s="103"/>
      <c r="AJ336" s="103"/>
      <c r="AK336" s="103"/>
      <c r="AL336" s="103"/>
      <c r="AM336" s="103"/>
      <c r="AN336" s="103"/>
      <c r="AO336" s="103"/>
      <c r="AP336" s="103"/>
      <c r="AQ336" s="103"/>
      <c r="AR336" s="103"/>
      <c r="AS336" s="103"/>
    </row>
    <row r="337" spans="9:45" x14ac:dyDescent="0.45">
      <c r="I337" s="44"/>
      <c r="Y337" s="103"/>
      <c r="Z337" s="103"/>
      <c r="AA337" s="103"/>
      <c r="AB337" s="103"/>
      <c r="AC337" s="103"/>
      <c r="AD337" s="103"/>
      <c r="AE337" s="103"/>
      <c r="AF337" s="103"/>
      <c r="AG337" s="103"/>
      <c r="AH337" s="103"/>
      <c r="AI337" s="103"/>
      <c r="AJ337" s="103"/>
      <c r="AK337" s="103"/>
      <c r="AL337" s="103"/>
      <c r="AM337" s="103"/>
      <c r="AN337" s="103"/>
      <c r="AO337" s="103"/>
      <c r="AP337" s="103"/>
      <c r="AQ337" s="103"/>
      <c r="AR337" s="103"/>
      <c r="AS337" s="103"/>
    </row>
    <row r="338" spans="9:45" x14ac:dyDescent="0.45">
      <c r="I338" s="44"/>
      <c r="Y338" s="103"/>
      <c r="Z338" s="103"/>
      <c r="AA338" s="103"/>
      <c r="AB338" s="103"/>
      <c r="AC338" s="103"/>
      <c r="AD338" s="103"/>
      <c r="AE338" s="103"/>
      <c r="AF338" s="103"/>
      <c r="AG338" s="103"/>
      <c r="AH338" s="103"/>
      <c r="AI338" s="103"/>
      <c r="AJ338" s="103"/>
      <c r="AK338" s="103"/>
      <c r="AL338" s="103"/>
      <c r="AM338" s="103"/>
      <c r="AN338" s="103"/>
      <c r="AO338" s="103"/>
      <c r="AP338" s="103"/>
      <c r="AQ338" s="103"/>
      <c r="AR338" s="103"/>
      <c r="AS338" s="103"/>
    </row>
    <row r="339" spans="9:45" x14ac:dyDescent="0.45">
      <c r="I339" s="44"/>
      <c r="Y339" s="103"/>
      <c r="Z339" s="103"/>
      <c r="AA339" s="103"/>
      <c r="AB339" s="103"/>
      <c r="AC339" s="103"/>
      <c r="AD339" s="103"/>
      <c r="AE339" s="103"/>
      <c r="AF339" s="103"/>
      <c r="AG339" s="103"/>
      <c r="AH339" s="103"/>
      <c r="AI339" s="103"/>
      <c r="AJ339" s="103"/>
      <c r="AK339" s="103"/>
      <c r="AL339" s="103"/>
      <c r="AM339" s="103"/>
      <c r="AN339" s="103"/>
      <c r="AO339" s="103"/>
      <c r="AP339" s="103"/>
      <c r="AQ339" s="103"/>
      <c r="AR339" s="103"/>
      <c r="AS339" s="103"/>
    </row>
    <row r="340" spans="9:45" x14ac:dyDescent="0.45">
      <c r="I340" s="44"/>
      <c r="Y340" s="103"/>
      <c r="Z340" s="103"/>
      <c r="AA340" s="103"/>
      <c r="AB340" s="103"/>
      <c r="AC340" s="103"/>
      <c r="AD340" s="103"/>
      <c r="AE340" s="103"/>
      <c r="AF340" s="103"/>
      <c r="AG340" s="103"/>
      <c r="AH340" s="103"/>
      <c r="AI340" s="103"/>
      <c r="AJ340" s="103"/>
      <c r="AK340" s="103"/>
      <c r="AL340" s="103"/>
      <c r="AM340" s="103"/>
      <c r="AN340" s="103"/>
      <c r="AO340" s="103"/>
      <c r="AP340" s="103"/>
      <c r="AQ340" s="103"/>
      <c r="AR340" s="103"/>
      <c r="AS340" s="103"/>
    </row>
    <row r="341" spans="9:45" x14ac:dyDescent="0.45">
      <c r="I341" s="44"/>
      <c r="Y341" s="103"/>
      <c r="Z341" s="103"/>
      <c r="AA341" s="103"/>
      <c r="AB341" s="103"/>
      <c r="AC341" s="103"/>
      <c r="AD341" s="103"/>
      <c r="AE341" s="103"/>
      <c r="AF341" s="103"/>
      <c r="AG341" s="103"/>
      <c r="AH341" s="103"/>
      <c r="AI341" s="103"/>
      <c r="AJ341" s="103"/>
      <c r="AK341" s="103"/>
      <c r="AL341" s="103"/>
      <c r="AM341" s="103"/>
      <c r="AN341" s="103"/>
      <c r="AO341" s="103"/>
      <c r="AP341" s="103"/>
      <c r="AQ341" s="103"/>
      <c r="AR341" s="103"/>
      <c r="AS341" s="103"/>
    </row>
    <row r="342" spans="9:45" x14ac:dyDescent="0.45">
      <c r="I342" s="44"/>
      <c r="Y342" s="103"/>
      <c r="Z342" s="103"/>
      <c r="AA342" s="103"/>
      <c r="AB342" s="103"/>
      <c r="AC342" s="103"/>
      <c r="AD342" s="103"/>
      <c r="AE342" s="103"/>
      <c r="AF342" s="103"/>
      <c r="AG342" s="103"/>
      <c r="AH342" s="103"/>
      <c r="AI342" s="103"/>
      <c r="AJ342" s="103"/>
      <c r="AK342" s="103"/>
      <c r="AL342" s="103"/>
      <c r="AM342" s="103"/>
      <c r="AN342" s="103"/>
      <c r="AO342" s="103"/>
      <c r="AP342" s="103"/>
      <c r="AQ342" s="103"/>
      <c r="AR342" s="103"/>
      <c r="AS342" s="103"/>
    </row>
    <row r="343" spans="9:45" x14ac:dyDescent="0.45">
      <c r="I343" s="44"/>
      <c r="Y343" s="103"/>
      <c r="Z343" s="103"/>
      <c r="AA343" s="103"/>
      <c r="AB343" s="103"/>
      <c r="AC343" s="103"/>
      <c r="AD343" s="103"/>
      <c r="AE343" s="103"/>
      <c r="AF343" s="103"/>
      <c r="AG343" s="103"/>
      <c r="AH343" s="103"/>
      <c r="AI343" s="103"/>
      <c r="AJ343" s="103"/>
      <c r="AK343" s="103"/>
      <c r="AL343" s="103"/>
      <c r="AM343" s="103"/>
      <c r="AN343" s="103"/>
      <c r="AO343" s="103"/>
      <c r="AP343" s="103"/>
      <c r="AQ343" s="103"/>
      <c r="AR343" s="103"/>
      <c r="AS343" s="103"/>
    </row>
    <row r="344" spans="9:45" x14ac:dyDescent="0.45">
      <c r="I344" s="44"/>
      <c r="Y344" s="103"/>
      <c r="Z344" s="103"/>
      <c r="AA344" s="103"/>
      <c r="AB344" s="103"/>
      <c r="AC344" s="103"/>
      <c r="AD344" s="103"/>
      <c r="AE344" s="103"/>
      <c r="AF344" s="103"/>
      <c r="AG344" s="103"/>
      <c r="AH344" s="103"/>
      <c r="AI344" s="103"/>
      <c r="AJ344" s="103"/>
      <c r="AK344" s="103"/>
      <c r="AL344" s="103"/>
      <c r="AM344" s="103"/>
      <c r="AN344" s="103"/>
      <c r="AO344" s="103"/>
      <c r="AP344" s="103"/>
      <c r="AQ344" s="103"/>
      <c r="AR344" s="103"/>
      <c r="AS344" s="103"/>
    </row>
    <row r="345" spans="9:45" x14ac:dyDescent="0.45">
      <c r="I345" s="44"/>
      <c r="Y345" s="103"/>
      <c r="Z345" s="103"/>
      <c r="AA345" s="103"/>
      <c r="AB345" s="103"/>
      <c r="AC345" s="103"/>
      <c r="AD345" s="103"/>
      <c r="AE345" s="103"/>
      <c r="AF345" s="103"/>
      <c r="AG345" s="103"/>
      <c r="AH345" s="103"/>
      <c r="AI345" s="103"/>
      <c r="AJ345" s="103"/>
      <c r="AK345" s="103"/>
      <c r="AL345" s="103"/>
      <c r="AM345" s="103"/>
      <c r="AN345" s="103"/>
      <c r="AO345" s="103"/>
      <c r="AP345" s="103"/>
      <c r="AQ345" s="103"/>
      <c r="AR345" s="103"/>
      <c r="AS345" s="103"/>
    </row>
    <row r="346" spans="9:45" x14ac:dyDescent="0.45">
      <c r="I346" s="44"/>
      <c r="Y346" s="103"/>
      <c r="Z346" s="103"/>
      <c r="AA346" s="103"/>
      <c r="AB346" s="103"/>
      <c r="AC346" s="103"/>
      <c r="AD346" s="103"/>
      <c r="AE346" s="103"/>
      <c r="AF346" s="103"/>
      <c r="AG346" s="103"/>
      <c r="AH346" s="103"/>
      <c r="AI346" s="103"/>
      <c r="AJ346" s="103"/>
      <c r="AK346" s="103"/>
      <c r="AL346" s="103"/>
      <c r="AM346" s="103"/>
      <c r="AN346" s="103"/>
      <c r="AO346" s="103"/>
      <c r="AP346" s="103"/>
      <c r="AQ346" s="103"/>
      <c r="AR346" s="103"/>
      <c r="AS346" s="103"/>
    </row>
    <row r="347" spans="9:45" x14ac:dyDescent="0.45">
      <c r="I347" s="44"/>
      <c r="Y347" s="103"/>
      <c r="Z347" s="103"/>
      <c r="AA347" s="103"/>
      <c r="AB347" s="103"/>
      <c r="AC347" s="103"/>
      <c r="AD347" s="103"/>
      <c r="AE347" s="103"/>
      <c r="AF347" s="103"/>
      <c r="AG347" s="103"/>
      <c r="AH347" s="103"/>
      <c r="AI347" s="103"/>
      <c r="AJ347" s="103"/>
      <c r="AK347" s="103"/>
      <c r="AL347" s="103"/>
      <c r="AM347" s="103"/>
      <c r="AN347" s="103"/>
      <c r="AO347" s="103"/>
      <c r="AP347" s="103"/>
      <c r="AQ347" s="103"/>
      <c r="AR347" s="103"/>
      <c r="AS347" s="103"/>
    </row>
    <row r="348" spans="9:45" x14ac:dyDescent="0.45">
      <c r="I348" s="44"/>
      <c r="Y348" s="103"/>
      <c r="Z348" s="103"/>
      <c r="AA348" s="103"/>
      <c r="AB348" s="103"/>
      <c r="AC348" s="103"/>
      <c r="AD348" s="103"/>
      <c r="AE348" s="103"/>
      <c r="AF348" s="103"/>
      <c r="AG348" s="103"/>
      <c r="AH348" s="103"/>
      <c r="AI348" s="103"/>
      <c r="AJ348" s="103"/>
      <c r="AK348" s="103"/>
      <c r="AL348" s="103"/>
      <c r="AM348" s="103"/>
      <c r="AN348" s="103"/>
      <c r="AO348" s="103"/>
      <c r="AP348" s="103"/>
      <c r="AQ348" s="103"/>
      <c r="AR348" s="103"/>
      <c r="AS348" s="103"/>
    </row>
    <row r="349" spans="9:45" x14ac:dyDescent="0.45">
      <c r="I349" s="44"/>
      <c r="Y349" s="103"/>
      <c r="Z349" s="103"/>
      <c r="AA349" s="103"/>
      <c r="AB349" s="103"/>
      <c r="AC349" s="103"/>
      <c r="AD349" s="103"/>
      <c r="AE349" s="103"/>
      <c r="AF349" s="103"/>
      <c r="AG349" s="103"/>
      <c r="AH349" s="103"/>
      <c r="AI349" s="103"/>
      <c r="AJ349" s="103"/>
      <c r="AK349" s="103"/>
      <c r="AL349" s="103"/>
      <c r="AM349" s="103"/>
      <c r="AN349" s="103"/>
      <c r="AO349" s="103"/>
      <c r="AP349" s="103"/>
      <c r="AQ349" s="103"/>
      <c r="AR349" s="103"/>
      <c r="AS349" s="103"/>
    </row>
    <row r="350" spans="9:45" x14ac:dyDescent="0.45">
      <c r="I350" s="44"/>
      <c r="Y350" s="103"/>
      <c r="Z350" s="103"/>
      <c r="AA350" s="103"/>
      <c r="AB350" s="103"/>
      <c r="AC350" s="103"/>
      <c r="AD350" s="103"/>
      <c r="AE350" s="103"/>
      <c r="AF350" s="103"/>
      <c r="AG350" s="103"/>
      <c r="AH350" s="103"/>
      <c r="AI350" s="103"/>
      <c r="AJ350" s="103"/>
      <c r="AK350" s="103"/>
      <c r="AL350" s="103"/>
      <c r="AM350" s="103"/>
      <c r="AN350" s="103"/>
      <c r="AO350" s="103"/>
      <c r="AP350" s="103"/>
      <c r="AQ350" s="103"/>
      <c r="AR350" s="103"/>
      <c r="AS350" s="103"/>
    </row>
    <row r="351" spans="9:45" x14ac:dyDescent="0.45">
      <c r="I351" s="44"/>
      <c r="Y351" s="103"/>
      <c r="Z351" s="103"/>
      <c r="AA351" s="103"/>
      <c r="AB351" s="103"/>
      <c r="AC351" s="103"/>
      <c r="AD351" s="103"/>
      <c r="AE351" s="103"/>
      <c r="AF351" s="103"/>
      <c r="AG351" s="103"/>
      <c r="AH351" s="103"/>
      <c r="AI351" s="103"/>
      <c r="AJ351" s="103"/>
      <c r="AK351" s="103"/>
      <c r="AL351" s="103"/>
      <c r="AM351" s="103"/>
      <c r="AN351" s="103"/>
      <c r="AO351" s="103"/>
      <c r="AP351" s="103"/>
      <c r="AQ351" s="103"/>
      <c r="AR351" s="103"/>
      <c r="AS351" s="103"/>
    </row>
    <row r="352" spans="9:45" x14ac:dyDescent="0.45">
      <c r="I352" s="44"/>
      <c r="Y352" s="103"/>
      <c r="Z352" s="103"/>
      <c r="AA352" s="103"/>
      <c r="AB352" s="103"/>
      <c r="AC352" s="103"/>
      <c r="AD352" s="103"/>
      <c r="AE352" s="103"/>
      <c r="AF352" s="103"/>
      <c r="AG352" s="103"/>
      <c r="AH352" s="103"/>
      <c r="AI352" s="103"/>
      <c r="AJ352" s="103"/>
      <c r="AK352" s="103"/>
      <c r="AL352" s="103"/>
      <c r="AM352" s="103"/>
      <c r="AN352" s="103"/>
      <c r="AO352" s="103"/>
      <c r="AP352" s="103"/>
      <c r="AQ352" s="103"/>
      <c r="AR352" s="103"/>
      <c r="AS352" s="103"/>
    </row>
    <row r="353" spans="9:45" x14ac:dyDescent="0.45">
      <c r="I353" s="44"/>
      <c r="Y353" s="103"/>
      <c r="Z353" s="103"/>
      <c r="AA353" s="103"/>
      <c r="AB353" s="103"/>
      <c r="AC353" s="103"/>
      <c r="AD353" s="103"/>
      <c r="AE353" s="103"/>
      <c r="AF353" s="103"/>
      <c r="AG353" s="103"/>
      <c r="AH353" s="103"/>
      <c r="AI353" s="103"/>
      <c r="AJ353" s="103"/>
      <c r="AK353" s="103"/>
      <c r="AL353" s="103"/>
      <c r="AM353" s="103"/>
      <c r="AN353" s="103"/>
      <c r="AO353" s="103"/>
      <c r="AP353" s="103"/>
      <c r="AQ353" s="103"/>
      <c r="AR353" s="103"/>
      <c r="AS353" s="103"/>
    </row>
    <row r="354" spans="9:45" x14ac:dyDescent="0.45">
      <c r="I354" s="44"/>
      <c r="Y354" s="103"/>
      <c r="Z354" s="103"/>
      <c r="AA354" s="103"/>
      <c r="AB354" s="103"/>
      <c r="AC354" s="103"/>
      <c r="AD354" s="103"/>
      <c r="AE354" s="103"/>
      <c r="AF354" s="103"/>
      <c r="AG354" s="103"/>
      <c r="AH354" s="103"/>
      <c r="AI354" s="103"/>
      <c r="AJ354" s="103"/>
      <c r="AK354" s="103"/>
      <c r="AL354" s="103"/>
      <c r="AM354" s="103"/>
      <c r="AN354" s="103"/>
      <c r="AO354" s="103"/>
      <c r="AP354" s="103"/>
      <c r="AQ354" s="103"/>
      <c r="AR354" s="103"/>
      <c r="AS354" s="103"/>
    </row>
    <row r="355" spans="9:45" x14ac:dyDescent="0.45">
      <c r="I355" s="44"/>
      <c r="Y355" s="103"/>
      <c r="Z355" s="103"/>
      <c r="AA355" s="103"/>
      <c r="AB355" s="103"/>
      <c r="AC355" s="103"/>
      <c r="AD355" s="103"/>
      <c r="AE355" s="103"/>
      <c r="AF355" s="103"/>
      <c r="AG355" s="103"/>
      <c r="AH355" s="103"/>
      <c r="AI355" s="103"/>
      <c r="AJ355" s="103"/>
      <c r="AK355" s="103"/>
      <c r="AL355" s="103"/>
      <c r="AM355" s="103"/>
      <c r="AN355" s="103"/>
      <c r="AO355" s="103"/>
      <c r="AP355" s="103"/>
      <c r="AQ355" s="103"/>
      <c r="AR355" s="103"/>
      <c r="AS355" s="103"/>
    </row>
    <row r="356" spans="9:45" x14ac:dyDescent="0.45">
      <c r="I356" s="44"/>
      <c r="Y356" s="103"/>
      <c r="Z356" s="103"/>
      <c r="AA356" s="103"/>
      <c r="AB356" s="103"/>
      <c r="AC356" s="103"/>
      <c r="AD356" s="103"/>
      <c r="AE356" s="103"/>
      <c r="AF356" s="103"/>
      <c r="AG356" s="103"/>
      <c r="AH356" s="103"/>
      <c r="AI356" s="103"/>
      <c r="AJ356" s="103"/>
      <c r="AK356" s="103"/>
      <c r="AL356" s="103"/>
      <c r="AM356" s="103"/>
      <c r="AN356" s="103"/>
      <c r="AO356" s="103"/>
      <c r="AP356" s="103"/>
      <c r="AQ356" s="103"/>
      <c r="AR356" s="103"/>
      <c r="AS356" s="103"/>
    </row>
    <row r="357" spans="9:45" x14ac:dyDescent="0.45">
      <c r="I357" s="44"/>
      <c r="Y357" s="103"/>
      <c r="Z357" s="103"/>
      <c r="AA357" s="103"/>
      <c r="AB357" s="103"/>
      <c r="AC357" s="103"/>
      <c r="AD357" s="103"/>
      <c r="AE357" s="103"/>
      <c r="AF357" s="103"/>
      <c r="AG357" s="103"/>
      <c r="AH357" s="103"/>
      <c r="AI357" s="103"/>
      <c r="AJ357" s="103"/>
      <c r="AK357" s="103"/>
      <c r="AL357" s="103"/>
      <c r="AM357" s="103"/>
      <c r="AN357" s="103"/>
      <c r="AO357" s="103"/>
      <c r="AP357" s="103"/>
      <c r="AQ357" s="103"/>
      <c r="AR357" s="103"/>
      <c r="AS357" s="103"/>
    </row>
    <row r="358" spans="9:45" x14ac:dyDescent="0.45">
      <c r="I358" s="44"/>
      <c r="Y358" s="103"/>
      <c r="Z358" s="103"/>
      <c r="AA358" s="103"/>
      <c r="AB358" s="103"/>
      <c r="AC358" s="103"/>
      <c r="AD358" s="103"/>
      <c r="AE358" s="103"/>
      <c r="AF358" s="103"/>
      <c r="AG358" s="103"/>
      <c r="AH358" s="103"/>
      <c r="AI358" s="103"/>
      <c r="AJ358" s="103"/>
      <c r="AK358" s="103"/>
      <c r="AL358" s="103"/>
      <c r="AM358" s="103"/>
      <c r="AN358" s="103"/>
      <c r="AO358" s="103"/>
      <c r="AP358" s="103"/>
      <c r="AQ358" s="103"/>
      <c r="AR358" s="103"/>
      <c r="AS358" s="103"/>
    </row>
    <row r="359" spans="9:45" x14ac:dyDescent="0.45">
      <c r="I359" s="44"/>
      <c r="Y359" s="103"/>
      <c r="Z359" s="103"/>
      <c r="AA359" s="103"/>
      <c r="AB359" s="103"/>
      <c r="AC359" s="103"/>
      <c r="AD359" s="103"/>
      <c r="AE359" s="103"/>
      <c r="AF359" s="103"/>
      <c r="AG359" s="103"/>
      <c r="AH359" s="103"/>
      <c r="AI359" s="103"/>
      <c r="AJ359" s="103"/>
      <c r="AK359" s="103"/>
      <c r="AL359" s="103"/>
      <c r="AM359" s="103"/>
      <c r="AN359" s="103"/>
      <c r="AO359" s="103"/>
      <c r="AP359" s="103"/>
      <c r="AQ359" s="103"/>
      <c r="AR359" s="103"/>
      <c r="AS359" s="103"/>
    </row>
    <row r="360" spans="9:45" x14ac:dyDescent="0.45">
      <c r="I360" s="44"/>
      <c r="Y360" s="103"/>
      <c r="Z360" s="103"/>
      <c r="AA360" s="103"/>
      <c r="AB360" s="103"/>
      <c r="AC360" s="103"/>
      <c r="AD360" s="103"/>
      <c r="AE360" s="103"/>
      <c r="AF360" s="103"/>
      <c r="AG360" s="103"/>
      <c r="AH360" s="103"/>
      <c r="AI360" s="103"/>
      <c r="AJ360" s="103"/>
      <c r="AK360" s="103"/>
      <c r="AL360" s="103"/>
      <c r="AM360" s="103"/>
      <c r="AN360" s="103"/>
      <c r="AO360" s="103"/>
      <c r="AP360" s="103"/>
      <c r="AQ360" s="103"/>
      <c r="AR360" s="103"/>
      <c r="AS360" s="103"/>
    </row>
    <row r="361" spans="9:45" x14ac:dyDescent="0.45">
      <c r="I361" s="44"/>
      <c r="Y361" s="103"/>
      <c r="Z361" s="103"/>
      <c r="AA361" s="103"/>
      <c r="AB361" s="103"/>
      <c r="AC361" s="103"/>
      <c r="AD361" s="103"/>
      <c r="AE361" s="103"/>
      <c r="AF361" s="103"/>
      <c r="AG361" s="103"/>
      <c r="AH361" s="103"/>
      <c r="AI361" s="103"/>
      <c r="AJ361" s="103"/>
      <c r="AK361" s="103"/>
      <c r="AL361" s="103"/>
      <c r="AM361" s="103"/>
      <c r="AN361" s="103"/>
      <c r="AO361" s="103"/>
      <c r="AP361" s="103"/>
      <c r="AQ361" s="103"/>
      <c r="AR361" s="103"/>
      <c r="AS361" s="103"/>
    </row>
    <row r="362" spans="9:45" x14ac:dyDescent="0.45">
      <c r="I362" s="44"/>
      <c r="Y362" s="103"/>
      <c r="Z362" s="103"/>
      <c r="AA362" s="103"/>
      <c r="AB362" s="103"/>
      <c r="AC362" s="103"/>
      <c r="AD362" s="103"/>
      <c r="AE362" s="103"/>
      <c r="AF362" s="103"/>
      <c r="AG362" s="103"/>
      <c r="AH362" s="103"/>
      <c r="AI362" s="103"/>
      <c r="AJ362" s="103"/>
      <c r="AK362" s="103"/>
      <c r="AL362" s="103"/>
      <c r="AM362" s="103"/>
      <c r="AN362" s="103"/>
      <c r="AO362" s="103"/>
      <c r="AP362" s="103"/>
      <c r="AQ362" s="103"/>
      <c r="AR362" s="103"/>
      <c r="AS362" s="103"/>
    </row>
    <row r="363" spans="9:45" x14ac:dyDescent="0.45">
      <c r="I363" s="44"/>
      <c r="Y363" s="103"/>
      <c r="Z363" s="103"/>
      <c r="AA363" s="103"/>
      <c r="AB363" s="103"/>
      <c r="AC363" s="103"/>
      <c r="AD363" s="103"/>
      <c r="AE363" s="103"/>
      <c r="AF363" s="103"/>
      <c r="AG363" s="103"/>
      <c r="AH363" s="103"/>
      <c r="AI363" s="103"/>
      <c r="AJ363" s="103"/>
      <c r="AK363" s="103"/>
      <c r="AL363" s="103"/>
      <c r="AM363" s="103"/>
      <c r="AN363" s="103"/>
      <c r="AO363" s="103"/>
      <c r="AP363" s="103"/>
      <c r="AQ363" s="103"/>
      <c r="AR363" s="103"/>
      <c r="AS363" s="103"/>
    </row>
    <row r="364" spans="9:45" x14ac:dyDescent="0.45">
      <c r="I364" s="44"/>
      <c r="Y364" s="103"/>
      <c r="Z364" s="103"/>
      <c r="AA364" s="103"/>
      <c r="AB364" s="103"/>
      <c r="AC364" s="103"/>
      <c r="AD364" s="103"/>
      <c r="AE364" s="103"/>
      <c r="AF364" s="103"/>
      <c r="AG364" s="103"/>
      <c r="AH364" s="103"/>
      <c r="AI364" s="103"/>
      <c r="AJ364" s="103"/>
      <c r="AK364" s="103"/>
      <c r="AL364" s="103"/>
      <c r="AM364" s="103"/>
      <c r="AN364" s="103"/>
      <c r="AO364" s="103"/>
      <c r="AP364" s="103"/>
      <c r="AQ364" s="103"/>
      <c r="AR364" s="103"/>
      <c r="AS364" s="103"/>
    </row>
    <row r="365" spans="9:45" x14ac:dyDescent="0.45">
      <c r="I365" s="44"/>
      <c r="Y365" s="103"/>
      <c r="Z365" s="103"/>
      <c r="AA365" s="103"/>
      <c r="AB365" s="103"/>
      <c r="AC365" s="103"/>
      <c r="AD365" s="103"/>
      <c r="AE365" s="103"/>
      <c r="AF365" s="103"/>
      <c r="AG365" s="103"/>
      <c r="AH365" s="103"/>
      <c r="AI365" s="103"/>
      <c r="AJ365" s="103"/>
      <c r="AK365" s="103"/>
      <c r="AL365" s="103"/>
      <c r="AM365" s="103"/>
      <c r="AN365" s="103"/>
      <c r="AO365" s="103"/>
      <c r="AP365" s="103"/>
      <c r="AQ365" s="103"/>
      <c r="AR365" s="103"/>
      <c r="AS365" s="103"/>
    </row>
    <row r="366" spans="9:45" x14ac:dyDescent="0.45">
      <c r="I366" s="44"/>
      <c r="Y366" s="103"/>
      <c r="Z366" s="103"/>
      <c r="AA366" s="103"/>
      <c r="AB366" s="103"/>
      <c r="AC366" s="103"/>
      <c r="AD366" s="103"/>
      <c r="AE366" s="103"/>
      <c r="AF366" s="103"/>
      <c r="AG366" s="103"/>
      <c r="AH366" s="103"/>
      <c r="AI366" s="103"/>
      <c r="AJ366" s="103"/>
      <c r="AK366" s="103"/>
      <c r="AL366" s="103"/>
      <c r="AM366" s="103"/>
      <c r="AN366" s="103"/>
      <c r="AO366" s="103"/>
      <c r="AP366" s="103"/>
      <c r="AQ366" s="103"/>
      <c r="AR366" s="103"/>
      <c r="AS366" s="103"/>
    </row>
    <row r="367" spans="9:45" x14ac:dyDescent="0.45">
      <c r="I367" s="44"/>
      <c r="Y367" s="103"/>
      <c r="Z367" s="103"/>
      <c r="AA367" s="103"/>
      <c r="AB367" s="103"/>
      <c r="AC367" s="103"/>
      <c r="AD367" s="103"/>
      <c r="AE367" s="103"/>
      <c r="AF367" s="103"/>
      <c r="AG367" s="103"/>
      <c r="AH367" s="103"/>
      <c r="AI367" s="103"/>
      <c r="AJ367" s="103"/>
      <c r="AK367" s="103"/>
      <c r="AL367" s="103"/>
      <c r="AM367" s="103"/>
      <c r="AN367" s="103"/>
      <c r="AO367" s="103"/>
      <c r="AP367" s="103"/>
      <c r="AQ367" s="103"/>
      <c r="AR367" s="103"/>
      <c r="AS367" s="103"/>
    </row>
    <row r="368" spans="9:45" x14ac:dyDescent="0.45">
      <c r="I368" s="44"/>
      <c r="Y368" s="103"/>
      <c r="Z368" s="103"/>
      <c r="AA368" s="103"/>
      <c r="AB368" s="103"/>
      <c r="AC368" s="103"/>
      <c r="AD368" s="103"/>
      <c r="AE368" s="103"/>
      <c r="AF368" s="103"/>
      <c r="AG368" s="103"/>
      <c r="AH368" s="103"/>
      <c r="AI368" s="103"/>
      <c r="AJ368" s="103"/>
      <c r="AK368" s="103"/>
      <c r="AL368" s="103"/>
      <c r="AM368" s="103"/>
      <c r="AN368" s="103"/>
      <c r="AO368" s="103"/>
      <c r="AP368" s="103"/>
      <c r="AQ368" s="103"/>
      <c r="AR368" s="103"/>
      <c r="AS368" s="103"/>
    </row>
    <row r="369" spans="9:45" x14ac:dyDescent="0.45">
      <c r="I369" s="44"/>
      <c r="Y369" s="103"/>
      <c r="Z369" s="103"/>
      <c r="AA369" s="103"/>
      <c r="AB369" s="103"/>
      <c r="AC369" s="103"/>
      <c r="AD369" s="103"/>
      <c r="AE369" s="103"/>
      <c r="AF369" s="103"/>
      <c r="AG369" s="103"/>
      <c r="AH369" s="103"/>
      <c r="AI369" s="103"/>
      <c r="AJ369" s="103"/>
      <c r="AK369" s="103"/>
      <c r="AL369" s="103"/>
      <c r="AM369" s="103"/>
      <c r="AN369" s="103"/>
      <c r="AO369" s="103"/>
      <c r="AP369" s="103"/>
      <c r="AQ369" s="103"/>
      <c r="AR369" s="103"/>
      <c r="AS369" s="103"/>
    </row>
    <row r="370" spans="9:45" x14ac:dyDescent="0.45">
      <c r="I370" s="44"/>
      <c r="Y370" s="103"/>
      <c r="Z370" s="103"/>
      <c r="AA370" s="103"/>
      <c r="AB370" s="103"/>
      <c r="AC370" s="103"/>
      <c r="AD370" s="103"/>
      <c r="AE370" s="103"/>
      <c r="AF370" s="103"/>
      <c r="AG370" s="103"/>
      <c r="AH370" s="103"/>
      <c r="AI370" s="103"/>
      <c r="AJ370" s="103"/>
      <c r="AK370" s="103"/>
      <c r="AL370" s="103"/>
      <c r="AM370" s="103"/>
      <c r="AN370" s="103"/>
      <c r="AO370" s="103"/>
      <c r="AP370" s="103"/>
      <c r="AQ370" s="103"/>
      <c r="AR370" s="103"/>
      <c r="AS370" s="103"/>
    </row>
    <row r="371" spans="9:45" x14ac:dyDescent="0.45">
      <c r="I371" s="44"/>
      <c r="Y371" s="103"/>
      <c r="Z371" s="103"/>
      <c r="AA371" s="103"/>
      <c r="AB371" s="103"/>
      <c r="AC371" s="103"/>
      <c r="AD371" s="103"/>
      <c r="AE371" s="103"/>
      <c r="AF371" s="103"/>
      <c r="AG371" s="103"/>
      <c r="AH371" s="103"/>
      <c r="AI371" s="103"/>
      <c r="AJ371" s="103"/>
      <c r="AK371" s="103"/>
      <c r="AL371" s="103"/>
      <c r="AM371" s="103"/>
      <c r="AN371" s="103"/>
      <c r="AO371" s="103"/>
      <c r="AP371" s="103"/>
      <c r="AQ371" s="103"/>
      <c r="AR371" s="103"/>
      <c r="AS371" s="103"/>
    </row>
    <row r="372" spans="9:45" x14ac:dyDescent="0.45">
      <c r="I372" s="44"/>
      <c r="Y372" s="103"/>
      <c r="Z372" s="103"/>
      <c r="AA372" s="103"/>
      <c r="AB372" s="103"/>
      <c r="AC372" s="103"/>
      <c r="AD372" s="103"/>
      <c r="AE372" s="103"/>
      <c r="AF372" s="103"/>
      <c r="AG372" s="103"/>
      <c r="AH372" s="103"/>
      <c r="AI372" s="103"/>
      <c r="AJ372" s="103"/>
      <c r="AK372" s="103"/>
      <c r="AL372" s="103"/>
      <c r="AM372" s="103"/>
      <c r="AN372" s="103"/>
      <c r="AO372" s="103"/>
      <c r="AP372" s="103"/>
      <c r="AQ372" s="103"/>
      <c r="AR372" s="103"/>
      <c r="AS372" s="103"/>
    </row>
    <row r="373" spans="9:45" x14ac:dyDescent="0.45">
      <c r="I373" s="44"/>
      <c r="Y373" s="103"/>
      <c r="Z373" s="103"/>
      <c r="AA373" s="103"/>
      <c r="AB373" s="103"/>
      <c r="AC373" s="103"/>
      <c r="AD373" s="103"/>
      <c r="AE373" s="103"/>
      <c r="AF373" s="103"/>
      <c r="AG373" s="103"/>
      <c r="AH373" s="103"/>
      <c r="AI373" s="103"/>
      <c r="AJ373" s="103"/>
      <c r="AK373" s="103"/>
      <c r="AL373" s="103"/>
      <c r="AM373" s="103"/>
      <c r="AN373" s="103"/>
      <c r="AO373" s="103"/>
      <c r="AP373" s="103"/>
      <c r="AQ373" s="103"/>
      <c r="AR373" s="103"/>
      <c r="AS373" s="103"/>
    </row>
    <row r="374" spans="9:45" x14ac:dyDescent="0.45">
      <c r="I374" s="44"/>
      <c r="Y374" s="103"/>
      <c r="Z374" s="103"/>
      <c r="AA374" s="103"/>
      <c r="AB374" s="103"/>
      <c r="AC374" s="103"/>
      <c r="AD374" s="103"/>
      <c r="AE374" s="103"/>
      <c r="AF374" s="103"/>
      <c r="AG374" s="103"/>
      <c r="AH374" s="103"/>
      <c r="AI374" s="103"/>
      <c r="AJ374" s="103"/>
      <c r="AK374" s="103"/>
      <c r="AL374" s="103"/>
      <c r="AM374" s="103"/>
      <c r="AN374" s="103"/>
      <c r="AO374" s="103"/>
      <c r="AP374" s="103"/>
      <c r="AQ374" s="103"/>
      <c r="AR374" s="103"/>
      <c r="AS374" s="103"/>
    </row>
    <row r="375" spans="9:45" x14ac:dyDescent="0.45">
      <c r="I375" s="44"/>
      <c r="Y375" s="103"/>
      <c r="Z375" s="103"/>
      <c r="AA375" s="103"/>
      <c r="AB375" s="103"/>
      <c r="AC375" s="103"/>
      <c r="AD375" s="103"/>
      <c r="AE375" s="103"/>
      <c r="AF375" s="103"/>
      <c r="AG375" s="103"/>
      <c r="AH375" s="103"/>
      <c r="AI375" s="103"/>
      <c r="AJ375" s="103"/>
      <c r="AK375" s="103"/>
      <c r="AL375" s="103"/>
      <c r="AM375" s="103"/>
      <c r="AN375" s="103"/>
      <c r="AO375" s="103"/>
      <c r="AP375" s="103"/>
      <c r="AQ375" s="103"/>
      <c r="AR375" s="103"/>
      <c r="AS375" s="103"/>
    </row>
    <row r="376" spans="9:45" x14ac:dyDescent="0.45">
      <c r="I376" s="44"/>
      <c r="Y376" s="103"/>
      <c r="Z376" s="103"/>
      <c r="AA376" s="103"/>
      <c r="AB376" s="103"/>
      <c r="AC376" s="103"/>
      <c r="AD376" s="103"/>
      <c r="AE376" s="103"/>
      <c r="AF376" s="103"/>
      <c r="AG376" s="103"/>
      <c r="AH376" s="103"/>
      <c r="AI376" s="103"/>
      <c r="AJ376" s="103"/>
      <c r="AK376" s="103"/>
      <c r="AL376" s="103"/>
      <c r="AM376" s="103"/>
      <c r="AN376" s="103"/>
      <c r="AO376" s="103"/>
      <c r="AP376" s="103"/>
      <c r="AQ376" s="103"/>
      <c r="AR376" s="103"/>
      <c r="AS376" s="103"/>
    </row>
    <row r="377" spans="9:45" x14ac:dyDescent="0.45">
      <c r="I377" s="44"/>
      <c r="Y377" s="103"/>
      <c r="Z377" s="103"/>
      <c r="AA377" s="103"/>
      <c r="AB377" s="103"/>
      <c r="AC377" s="103"/>
      <c r="AD377" s="103"/>
      <c r="AE377" s="103"/>
      <c r="AF377" s="103"/>
      <c r="AG377" s="103"/>
      <c r="AH377" s="103"/>
      <c r="AI377" s="103"/>
      <c r="AJ377" s="103"/>
      <c r="AK377" s="103"/>
      <c r="AL377" s="103"/>
      <c r="AM377" s="103"/>
      <c r="AN377" s="103"/>
      <c r="AO377" s="103"/>
      <c r="AP377" s="103"/>
      <c r="AQ377" s="103"/>
      <c r="AR377" s="103"/>
      <c r="AS377" s="103"/>
    </row>
    <row r="378" spans="9:45" x14ac:dyDescent="0.45">
      <c r="I378" s="44"/>
      <c r="Y378" s="103"/>
      <c r="Z378" s="103"/>
      <c r="AA378" s="103"/>
      <c r="AB378" s="103"/>
      <c r="AC378" s="103"/>
      <c r="AD378" s="103"/>
      <c r="AE378" s="103"/>
      <c r="AF378" s="103"/>
      <c r="AG378" s="103"/>
      <c r="AH378" s="103"/>
      <c r="AI378" s="103"/>
      <c r="AJ378" s="103"/>
      <c r="AK378" s="103"/>
      <c r="AL378" s="103"/>
      <c r="AM378" s="103"/>
      <c r="AN378" s="103"/>
      <c r="AO378" s="103"/>
      <c r="AP378" s="103"/>
      <c r="AQ378" s="103"/>
      <c r="AR378" s="103"/>
      <c r="AS378" s="103"/>
    </row>
    <row r="379" spans="9:45" x14ac:dyDescent="0.45">
      <c r="I379" s="44"/>
      <c r="Y379" s="103"/>
      <c r="Z379" s="103"/>
      <c r="AA379" s="103"/>
      <c r="AB379" s="103"/>
      <c r="AC379" s="103"/>
      <c r="AD379" s="103"/>
      <c r="AE379" s="103"/>
      <c r="AF379" s="103"/>
      <c r="AG379" s="103"/>
      <c r="AH379" s="103"/>
      <c r="AI379" s="103"/>
      <c r="AJ379" s="103"/>
      <c r="AK379" s="103"/>
      <c r="AL379" s="103"/>
      <c r="AM379" s="103"/>
      <c r="AN379" s="103"/>
      <c r="AO379" s="103"/>
      <c r="AP379" s="103"/>
      <c r="AQ379" s="103"/>
      <c r="AR379" s="103"/>
      <c r="AS379" s="103"/>
    </row>
    <row r="380" spans="9:45" x14ac:dyDescent="0.45">
      <c r="I380" s="44"/>
      <c r="Y380" s="103"/>
      <c r="Z380" s="103"/>
      <c r="AA380" s="103"/>
      <c r="AB380" s="103"/>
      <c r="AC380" s="103"/>
      <c r="AD380" s="103"/>
      <c r="AE380" s="103"/>
      <c r="AF380" s="103"/>
      <c r="AG380" s="103"/>
      <c r="AH380" s="103"/>
      <c r="AI380" s="103"/>
      <c r="AJ380" s="103"/>
      <c r="AK380" s="103"/>
      <c r="AL380" s="103"/>
      <c r="AM380" s="103"/>
      <c r="AN380" s="103"/>
      <c r="AO380" s="103"/>
      <c r="AP380" s="103"/>
      <c r="AQ380" s="103"/>
      <c r="AR380" s="103"/>
      <c r="AS380" s="103"/>
    </row>
    <row r="381" spans="9:45" x14ac:dyDescent="0.45">
      <c r="I381" s="44"/>
      <c r="Y381" s="103"/>
      <c r="Z381" s="103"/>
      <c r="AA381" s="103"/>
      <c r="AB381" s="103"/>
      <c r="AC381" s="103"/>
      <c r="AD381" s="103"/>
      <c r="AE381" s="103"/>
      <c r="AF381" s="103"/>
      <c r="AG381" s="103"/>
      <c r="AH381" s="103"/>
      <c r="AI381" s="103"/>
      <c r="AJ381" s="103"/>
      <c r="AK381" s="103"/>
      <c r="AL381" s="103"/>
      <c r="AM381" s="103"/>
      <c r="AN381" s="103"/>
      <c r="AO381" s="103"/>
      <c r="AP381" s="103"/>
      <c r="AQ381" s="103"/>
      <c r="AR381" s="103"/>
      <c r="AS381" s="103"/>
    </row>
    <row r="382" spans="9:45" x14ac:dyDescent="0.45">
      <c r="I382" s="44"/>
      <c r="Y382" s="103"/>
      <c r="Z382" s="103"/>
      <c r="AA382" s="103"/>
      <c r="AB382" s="103"/>
      <c r="AC382" s="103"/>
      <c r="AD382" s="103"/>
      <c r="AE382" s="103"/>
      <c r="AF382" s="103"/>
      <c r="AG382" s="103"/>
      <c r="AH382" s="103"/>
      <c r="AI382" s="103"/>
      <c r="AJ382" s="103"/>
      <c r="AK382" s="103"/>
      <c r="AL382" s="103"/>
      <c r="AM382" s="103"/>
      <c r="AN382" s="103"/>
      <c r="AO382" s="103"/>
      <c r="AP382" s="103"/>
      <c r="AQ382" s="103"/>
      <c r="AR382" s="103"/>
      <c r="AS382" s="103"/>
    </row>
    <row r="383" spans="9:45" x14ac:dyDescent="0.45">
      <c r="I383" s="44"/>
      <c r="Y383" s="103"/>
      <c r="Z383" s="103"/>
      <c r="AA383" s="103"/>
      <c r="AB383" s="103"/>
      <c r="AC383" s="103"/>
      <c r="AD383" s="103"/>
      <c r="AE383" s="103"/>
      <c r="AF383" s="103"/>
      <c r="AG383" s="103"/>
      <c r="AH383" s="103"/>
      <c r="AI383" s="103"/>
      <c r="AJ383" s="103"/>
      <c r="AK383" s="103"/>
      <c r="AL383" s="103"/>
      <c r="AM383" s="103"/>
      <c r="AN383" s="103"/>
      <c r="AO383" s="103"/>
      <c r="AP383" s="103"/>
      <c r="AQ383" s="103"/>
      <c r="AR383" s="103"/>
      <c r="AS383" s="103"/>
    </row>
    <row r="384" spans="9:45" x14ac:dyDescent="0.45">
      <c r="I384" s="44"/>
      <c r="Y384" s="103"/>
      <c r="Z384" s="103"/>
      <c r="AA384" s="103"/>
      <c r="AB384" s="103"/>
      <c r="AC384" s="103"/>
      <c r="AD384" s="103"/>
      <c r="AE384" s="103"/>
      <c r="AF384" s="103"/>
      <c r="AG384" s="103"/>
      <c r="AH384" s="103"/>
      <c r="AI384" s="103"/>
      <c r="AJ384" s="103"/>
      <c r="AK384" s="103"/>
      <c r="AL384" s="103"/>
      <c r="AM384" s="103"/>
      <c r="AN384" s="103"/>
      <c r="AO384" s="103"/>
      <c r="AP384" s="103"/>
      <c r="AQ384" s="103"/>
      <c r="AR384" s="103"/>
      <c r="AS384" s="103"/>
    </row>
    <row r="385" spans="9:45" x14ac:dyDescent="0.45">
      <c r="I385" s="44"/>
      <c r="Y385" s="103"/>
      <c r="Z385" s="103"/>
      <c r="AA385" s="103"/>
      <c r="AB385" s="103"/>
      <c r="AC385" s="103"/>
      <c r="AD385" s="103"/>
      <c r="AE385" s="103"/>
      <c r="AF385" s="103"/>
      <c r="AG385" s="103"/>
      <c r="AH385" s="103"/>
      <c r="AI385" s="103"/>
      <c r="AJ385" s="103"/>
      <c r="AK385" s="103"/>
      <c r="AL385" s="103"/>
      <c r="AM385" s="103"/>
      <c r="AN385" s="103"/>
      <c r="AO385" s="103"/>
      <c r="AP385" s="103"/>
      <c r="AQ385" s="103"/>
      <c r="AR385" s="103"/>
      <c r="AS385" s="103"/>
    </row>
    <row r="386" spans="9:45" x14ac:dyDescent="0.45">
      <c r="I386" s="44"/>
      <c r="Y386" s="103"/>
      <c r="Z386" s="103"/>
      <c r="AA386" s="103"/>
      <c r="AB386" s="103"/>
      <c r="AC386" s="103"/>
      <c r="AD386" s="103"/>
      <c r="AE386" s="103"/>
      <c r="AF386" s="103"/>
      <c r="AG386" s="103"/>
      <c r="AH386" s="103"/>
      <c r="AI386" s="103"/>
      <c r="AJ386" s="103"/>
      <c r="AK386" s="103"/>
      <c r="AL386" s="103"/>
      <c r="AM386" s="103"/>
      <c r="AN386" s="103"/>
      <c r="AO386" s="103"/>
      <c r="AP386" s="103"/>
      <c r="AQ386" s="103"/>
      <c r="AR386" s="103"/>
      <c r="AS386" s="103"/>
    </row>
    <row r="387" spans="9:45" x14ac:dyDescent="0.45">
      <c r="I387" s="44"/>
      <c r="Y387" s="103"/>
      <c r="Z387" s="103"/>
      <c r="AA387" s="103"/>
      <c r="AB387" s="103"/>
      <c r="AC387" s="103"/>
      <c r="AD387" s="103"/>
      <c r="AE387" s="103"/>
      <c r="AF387" s="103"/>
      <c r="AG387" s="103"/>
      <c r="AH387" s="103"/>
      <c r="AI387" s="103"/>
      <c r="AJ387" s="103"/>
      <c r="AK387" s="103"/>
      <c r="AL387" s="103"/>
      <c r="AM387" s="103"/>
      <c r="AN387" s="103"/>
      <c r="AO387" s="103"/>
      <c r="AP387" s="103"/>
      <c r="AQ387" s="103"/>
      <c r="AR387" s="103"/>
      <c r="AS387" s="103"/>
    </row>
    <row r="388" spans="9:45" x14ac:dyDescent="0.45">
      <c r="I388" s="44"/>
      <c r="Y388" s="103"/>
      <c r="Z388" s="103"/>
      <c r="AA388" s="103"/>
      <c r="AB388" s="103"/>
      <c r="AC388" s="103"/>
      <c r="AD388" s="103"/>
      <c r="AE388" s="103"/>
      <c r="AF388" s="103"/>
      <c r="AG388" s="103"/>
      <c r="AH388" s="103"/>
      <c r="AI388" s="103"/>
      <c r="AJ388" s="103"/>
      <c r="AK388" s="103"/>
      <c r="AL388" s="103"/>
      <c r="AM388" s="103"/>
      <c r="AN388" s="103"/>
      <c r="AO388" s="103"/>
      <c r="AP388" s="103"/>
      <c r="AQ388" s="103"/>
      <c r="AR388" s="103"/>
      <c r="AS388" s="103"/>
    </row>
    <row r="389" spans="9:45" x14ac:dyDescent="0.45">
      <c r="I389" s="44"/>
      <c r="Y389" s="103"/>
      <c r="Z389" s="103"/>
      <c r="AA389" s="103"/>
      <c r="AB389" s="103"/>
      <c r="AC389" s="103"/>
      <c r="AD389" s="103"/>
      <c r="AE389" s="103"/>
      <c r="AF389" s="103"/>
      <c r="AG389" s="103"/>
      <c r="AH389" s="103"/>
      <c r="AI389" s="103"/>
      <c r="AJ389" s="103"/>
      <c r="AK389" s="103"/>
      <c r="AL389" s="103"/>
      <c r="AM389" s="103"/>
      <c r="AN389" s="103"/>
      <c r="AO389" s="103"/>
      <c r="AP389" s="103"/>
      <c r="AQ389" s="103"/>
      <c r="AR389" s="103"/>
      <c r="AS389" s="103"/>
    </row>
    <row r="390" spans="9:45" x14ac:dyDescent="0.45">
      <c r="I390" s="44"/>
      <c r="Y390" s="103"/>
      <c r="Z390" s="103"/>
      <c r="AA390" s="103"/>
      <c r="AB390" s="103"/>
      <c r="AC390" s="103"/>
      <c r="AD390" s="103"/>
      <c r="AE390" s="103"/>
      <c r="AF390" s="103"/>
      <c r="AG390" s="103"/>
      <c r="AH390" s="103"/>
      <c r="AI390" s="103"/>
      <c r="AJ390" s="103"/>
      <c r="AK390" s="103"/>
      <c r="AL390" s="103"/>
      <c r="AM390" s="103"/>
      <c r="AN390" s="103"/>
      <c r="AO390" s="103"/>
      <c r="AP390" s="103"/>
      <c r="AQ390" s="103"/>
      <c r="AR390" s="103"/>
      <c r="AS390" s="103"/>
    </row>
    <row r="391" spans="9:45" x14ac:dyDescent="0.45">
      <c r="I391" s="44"/>
      <c r="Y391" s="103"/>
      <c r="Z391" s="103"/>
      <c r="AA391" s="103"/>
      <c r="AB391" s="103"/>
      <c r="AC391" s="103"/>
      <c r="AD391" s="103"/>
      <c r="AE391" s="103"/>
      <c r="AF391" s="103"/>
      <c r="AG391" s="103"/>
      <c r="AH391" s="103"/>
      <c r="AI391" s="103"/>
      <c r="AJ391" s="103"/>
      <c r="AK391" s="103"/>
      <c r="AL391" s="103"/>
      <c r="AM391" s="103"/>
      <c r="AN391" s="103"/>
      <c r="AO391" s="103"/>
      <c r="AP391" s="103"/>
      <c r="AQ391" s="103"/>
      <c r="AR391" s="103"/>
      <c r="AS391" s="103"/>
    </row>
    <row r="392" spans="9:45" x14ac:dyDescent="0.45">
      <c r="I392" s="44"/>
      <c r="Y392" s="103"/>
      <c r="Z392" s="103"/>
      <c r="AA392" s="103"/>
      <c r="AB392" s="103"/>
      <c r="AC392" s="103"/>
      <c r="AD392" s="103"/>
      <c r="AE392" s="103"/>
      <c r="AF392" s="103"/>
      <c r="AG392" s="103"/>
      <c r="AH392" s="103"/>
      <c r="AI392" s="103"/>
      <c r="AJ392" s="103"/>
      <c r="AK392" s="103"/>
      <c r="AL392" s="103"/>
      <c r="AM392" s="103"/>
      <c r="AN392" s="103"/>
      <c r="AO392" s="103"/>
      <c r="AP392" s="103"/>
      <c r="AQ392" s="103"/>
      <c r="AR392" s="103"/>
      <c r="AS392" s="103"/>
    </row>
    <row r="393" spans="9:45" x14ac:dyDescent="0.45">
      <c r="I393" s="44"/>
      <c r="Y393" s="103"/>
      <c r="Z393" s="103"/>
      <c r="AA393" s="103"/>
      <c r="AB393" s="103"/>
      <c r="AC393" s="103"/>
      <c r="AD393" s="103"/>
      <c r="AE393" s="103"/>
      <c r="AF393" s="103"/>
      <c r="AG393" s="103"/>
      <c r="AH393" s="103"/>
      <c r="AI393" s="103"/>
      <c r="AJ393" s="103"/>
      <c r="AK393" s="103"/>
      <c r="AL393" s="103"/>
      <c r="AM393" s="103"/>
      <c r="AN393" s="103"/>
      <c r="AO393" s="103"/>
      <c r="AP393" s="103"/>
      <c r="AQ393" s="103"/>
      <c r="AR393" s="103"/>
      <c r="AS393" s="103"/>
    </row>
    <row r="394" spans="9:45" x14ac:dyDescent="0.45">
      <c r="I394" s="44"/>
      <c r="Y394" s="103"/>
      <c r="Z394" s="103"/>
      <c r="AA394" s="103"/>
      <c r="AB394" s="103"/>
      <c r="AC394" s="103"/>
      <c r="AD394" s="103"/>
      <c r="AE394" s="103"/>
      <c r="AF394" s="103"/>
      <c r="AG394" s="103"/>
      <c r="AH394" s="103"/>
      <c r="AI394" s="103"/>
      <c r="AJ394" s="103"/>
      <c r="AK394" s="103"/>
      <c r="AL394" s="103"/>
      <c r="AM394" s="103"/>
      <c r="AN394" s="103"/>
      <c r="AO394" s="103"/>
      <c r="AP394" s="103"/>
      <c r="AQ394" s="103"/>
      <c r="AR394" s="103"/>
      <c r="AS394" s="103"/>
    </row>
    <row r="395" spans="9:45" x14ac:dyDescent="0.45">
      <c r="I395" s="44"/>
      <c r="Y395" s="103"/>
      <c r="Z395" s="103"/>
      <c r="AA395" s="103"/>
      <c r="AB395" s="103"/>
      <c r="AC395" s="103"/>
      <c r="AD395" s="103"/>
      <c r="AE395" s="103"/>
      <c r="AF395" s="103"/>
      <c r="AG395" s="103"/>
      <c r="AH395" s="103"/>
      <c r="AI395" s="103"/>
      <c r="AJ395" s="103"/>
      <c r="AK395" s="103"/>
      <c r="AL395" s="103"/>
      <c r="AM395" s="103"/>
      <c r="AN395" s="103"/>
      <c r="AO395" s="103"/>
      <c r="AP395" s="103"/>
      <c r="AQ395" s="103"/>
      <c r="AR395" s="103"/>
      <c r="AS395" s="103"/>
    </row>
    <row r="396" spans="9:45" x14ac:dyDescent="0.45">
      <c r="I396" s="44"/>
      <c r="Y396" s="103"/>
      <c r="Z396" s="103"/>
      <c r="AA396" s="103"/>
      <c r="AB396" s="103"/>
      <c r="AC396" s="103"/>
      <c r="AD396" s="103"/>
      <c r="AE396" s="103"/>
      <c r="AF396" s="103"/>
      <c r="AG396" s="103"/>
      <c r="AH396" s="103"/>
      <c r="AI396" s="103"/>
      <c r="AJ396" s="103"/>
      <c r="AK396" s="103"/>
      <c r="AL396" s="103"/>
      <c r="AM396" s="103"/>
      <c r="AN396" s="103"/>
      <c r="AO396" s="103"/>
      <c r="AP396" s="103"/>
      <c r="AQ396" s="103"/>
      <c r="AR396" s="103"/>
      <c r="AS396" s="103"/>
    </row>
    <row r="397" spans="9:45" x14ac:dyDescent="0.45">
      <c r="I397" s="44"/>
      <c r="Y397" s="103"/>
      <c r="Z397" s="103"/>
      <c r="AA397" s="103"/>
      <c r="AB397" s="103"/>
      <c r="AC397" s="103"/>
      <c r="AD397" s="103"/>
      <c r="AE397" s="103"/>
      <c r="AF397" s="103"/>
      <c r="AG397" s="103"/>
      <c r="AH397" s="103"/>
      <c r="AI397" s="103"/>
      <c r="AJ397" s="103"/>
      <c r="AK397" s="103"/>
      <c r="AL397" s="103"/>
      <c r="AM397" s="103"/>
      <c r="AN397" s="103"/>
      <c r="AO397" s="103"/>
      <c r="AP397" s="103"/>
      <c r="AQ397" s="103"/>
      <c r="AR397" s="103"/>
      <c r="AS397" s="103"/>
    </row>
    <row r="398" spans="9:45" x14ac:dyDescent="0.45">
      <c r="I398" s="44"/>
      <c r="Y398" s="103"/>
      <c r="Z398" s="103"/>
      <c r="AA398" s="103"/>
      <c r="AB398" s="103"/>
      <c r="AC398" s="103"/>
      <c r="AD398" s="103"/>
      <c r="AE398" s="103"/>
      <c r="AF398" s="103"/>
      <c r="AG398" s="103"/>
      <c r="AH398" s="103"/>
      <c r="AI398" s="103"/>
      <c r="AJ398" s="103"/>
      <c r="AK398" s="103"/>
      <c r="AL398" s="103"/>
      <c r="AM398" s="103"/>
      <c r="AN398" s="103"/>
      <c r="AO398" s="103"/>
      <c r="AP398" s="103"/>
      <c r="AQ398" s="103"/>
      <c r="AR398" s="103"/>
      <c r="AS398" s="103"/>
    </row>
    <row r="399" spans="9:45" x14ac:dyDescent="0.45">
      <c r="I399" s="44"/>
      <c r="Y399" s="103"/>
      <c r="Z399" s="103"/>
      <c r="AA399" s="103"/>
      <c r="AB399" s="103"/>
      <c r="AC399" s="103"/>
      <c r="AD399" s="103"/>
      <c r="AE399" s="103"/>
      <c r="AF399" s="103"/>
      <c r="AG399" s="103"/>
      <c r="AH399" s="103"/>
      <c r="AI399" s="103"/>
      <c r="AJ399" s="103"/>
      <c r="AK399" s="103"/>
      <c r="AL399" s="103"/>
      <c r="AM399" s="103"/>
      <c r="AN399" s="103"/>
      <c r="AO399" s="103"/>
      <c r="AP399" s="103"/>
      <c r="AQ399" s="103"/>
      <c r="AR399" s="103"/>
      <c r="AS399" s="103"/>
    </row>
    <row r="400" spans="9:45" x14ac:dyDescent="0.45">
      <c r="I400" s="44"/>
      <c r="Y400" s="103"/>
      <c r="Z400" s="103"/>
      <c r="AA400" s="103"/>
      <c r="AB400" s="103"/>
      <c r="AC400" s="103"/>
      <c r="AD400" s="103"/>
      <c r="AE400" s="103"/>
      <c r="AF400" s="103"/>
      <c r="AG400" s="103"/>
      <c r="AH400" s="103"/>
      <c r="AI400" s="103"/>
      <c r="AJ400" s="103"/>
      <c r="AK400" s="103"/>
      <c r="AL400" s="103"/>
      <c r="AM400" s="103"/>
      <c r="AN400" s="103"/>
      <c r="AO400" s="103"/>
      <c r="AP400" s="103"/>
      <c r="AQ400" s="103"/>
      <c r="AR400" s="103"/>
      <c r="AS400" s="103"/>
    </row>
    <row r="401" spans="9:45" x14ac:dyDescent="0.45">
      <c r="I401" s="44"/>
      <c r="Y401" s="103"/>
      <c r="Z401" s="103"/>
      <c r="AA401" s="103"/>
      <c r="AB401" s="103"/>
      <c r="AC401" s="103"/>
      <c r="AD401" s="103"/>
      <c r="AE401" s="103"/>
      <c r="AF401" s="103"/>
      <c r="AG401" s="103"/>
      <c r="AH401" s="103"/>
      <c r="AI401" s="103"/>
      <c r="AJ401" s="103"/>
      <c r="AK401" s="103"/>
      <c r="AL401" s="103"/>
      <c r="AM401" s="103"/>
      <c r="AN401" s="103"/>
      <c r="AO401" s="103"/>
      <c r="AP401" s="103"/>
      <c r="AQ401" s="103"/>
      <c r="AR401" s="103"/>
      <c r="AS401" s="103"/>
    </row>
    <row r="402" spans="9:45" x14ac:dyDescent="0.45">
      <c r="I402" s="44"/>
      <c r="Y402" s="103"/>
      <c r="Z402" s="103"/>
      <c r="AA402" s="103"/>
      <c r="AB402" s="103"/>
      <c r="AC402" s="103"/>
      <c r="AD402" s="103"/>
      <c r="AE402" s="103"/>
      <c r="AF402" s="103"/>
      <c r="AG402" s="103"/>
      <c r="AH402" s="103"/>
      <c r="AI402" s="103"/>
      <c r="AJ402" s="103"/>
      <c r="AK402" s="103"/>
      <c r="AL402" s="103"/>
      <c r="AM402" s="103"/>
      <c r="AN402" s="103"/>
      <c r="AO402" s="103"/>
      <c r="AP402" s="103"/>
      <c r="AQ402" s="103"/>
      <c r="AR402" s="103"/>
      <c r="AS402" s="103"/>
    </row>
    <row r="403" spans="9:45" x14ac:dyDescent="0.45">
      <c r="I403" s="44"/>
      <c r="Y403" s="103"/>
      <c r="Z403" s="103"/>
      <c r="AA403" s="103"/>
      <c r="AB403" s="103"/>
      <c r="AC403" s="103"/>
      <c r="AD403" s="103"/>
      <c r="AE403" s="103"/>
      <c r="AF403" s="103"/>
      <c r="AG403" s="103"/>
      <c r="AH403" s="103"/>
      <c r="AI403" s="103"/>
      <c r="AJ403" s="103"/>
      <c r="AK403" s="103"/>
      <c r="AL403" s="103"/>
      <c r="AM403" s="103"/>
      <c r="AN403" s="103"/>
      <c r="AO403" s="103"/>
      <c r="AP403" s="103"/>
      <c r="AQ403" s="103"/>
      <c r="AR403" s="103"/>
      <c r="AS403" s="103"/>
    </row>
    <row r="404" spans="9:45" x14ac:dyDescent="0.45">
      <c r="I404" s="44"/>
      <c r="Y404" s="103"/>
      <c r="Z404" s="103"/>
      <c r="AA404" s="103"/>
      <c r="AB404" s="103"/>
      <c r="AC404" s="103"/>
      <c r="AD404" s="103"/>
      <c r="AE404" s="103"/>
      <c r="AF404" s="103"/>
      <c r="AG404" s="103"/>
      <c r="AH404" s="103"/>
      <c r="AI404" s="103"/>
      <c r="AJ404" s="103"/>
      <c r="AK404" s="103"/>
      <c r="AL404" s="103"/>
      <c r="AM404" s="103"/>
      <c r="AN404" s="103"/>
      <c r="AO404" s="103"/>
      <c r="AP404" s="103"/>
      <c r="AQ404" s="103"/>
      <c r="AR404" s="103"/>
      <c r="AS404" s="103"/>
    </row>
    <row r="405" spans="9:45" x14ac:dyDescent="0.45">
      <c r="I405" s="44"/>
      <c r="Y405" s="103"/>
      <c r="Z405" s="103"/>
      <c r="AA405" s="103"/>
      <c r="AB405" s="103"/>
      <c r="AC405" s="103"/>
      <c r="AD405" s="103"/>
      <c r="AE405" s="103"/>
      <c r="AF405" s="103"/>
      <c r="AG405" s="103"/>
      <c r="AH405" s="103"/>
      <c r="AI405" s="103"/>
      <c r="AJ405" s="103"/>
      <c r="AK405" s="103"/>
      <c r="AL405" s="103"/>
      <c r="AM405" s="103"/>
      <c r="AN405" s="103"/>
      <c r="AO405" s="103"/>
      <c r="AP405" s="103"/>
      <c r="AQ405" s="103"/>
      <c r="AR405" s="103"/>
      <c r="AS405" s="103"/>
    </row>
    <row r="406" spans="9:45" x14ac:dyDescent="0.45">
      <c r="I406" s="44"/>
      <c r="Y406" s="103"/>
      <c r="Z406" s="103"/>
      <c r="AA406" s="103"/>
      <c r="AB406" s="103"/>
      <c r="AC406" s="103"/>
      <c r="AD406" s="103"/>
      <c r="AE406" s="103"/>
      <c r="AF406" s="103"/>
      <c r="AG406" s="103"/>
      <c r="AH406" s="103"/>
      <c r="AI406" s="103"/>
      <c r="AJ406" s="103"/>
      <c r="AK406" s="103"/>
      <c r="AL406" s="103"/>
      <c r="AM406" s="103"/>
      <c r="AN406" s="103"/>
      <c r="AO406" s="103"/>
      <c r="AP406" s="103"/>
      <c r="AQ406" s="103"/>
      <c r="AR406" s="103"/>
      <c r="AS406" s="103"/>
    </row>
    <row r="407" spans="9:45" x14ac:dyDescent="0.45">
      <c r="I407" s="44"/>
      <c r="Y407" s="103"/>
      <c r="Z407" s="103"/>
      <c r="AA407" s="103"/>
      <c r="AB407" s="103"/>
      <c r="AC407" s="103"/>
      <c r="AD407" s="103"/>
      <c r="AE407" s="103"/>
      <c r="AF407" s="103"/>
      <c r="AG407" s="103"/>
      <c r="AH407" s="103"/>
      <c r="AI407" s="103"/>
      <c r="AJ407" s="103"/>
      <c r="AK407" s="103"/>
      <c r="AL407" s="103"/>
      <c r="AM407" s="103"/>
      <c r="AN407" s="103"/>
      <c r="AO407" s="103"/>
      <c r="AP407" s="103"/>
      <c r="AQ407" s="103"/>
      <c r="AR407" s="103"/>
      <c r="AS407" s="103"/>
    </row>
    <row r="408" spans="9:45" x14ac:dyDescent="0.45">
      <c r="I408" s="44"/>
      <c r="Y408" s="103"/>
      <c r="Z408" s="103"/>
      <c r="AA408" s="103"/>
      <c r="AB408" s="103"/>
      <c r="AC408" s="103"/>
      <c r="AD408" s="103"/>
      <c r="AE408" s="103"/>
      <c r="AF408" s="103"/>
      <c r="AG408" s="103"/>
      <c r="AH408" s="103"/>
      <c r="AI408" s="103"/>
      <c r="AJ408" s="103"/>
      <c r="AK408" s="103"/>
      <c r="AL408" s="103"/>
      <c r="AM408" s="103"/>
      <c r="AN408" s="103"/>
      <c r="AO408" s="103"/>
      <c r="AP408" s="103"/>
      <c r="AQ408" s="103"/>
      <c r="AR408" s="103"/>
      <c r="AS408" s="103"/>
    </row>
    <row r="409" spans="9:45" x14ac:dyDescent="0.45">
      <c r="I409" s="44"/>
      <c r="Y409" s="103"/>
      <c r="Z409" s="103"/>
      <c r="AA409" s="103"/>
      <c r="AB409" s="103"/>
      <c r="AC409" s="103"/>
      <c r="AD409" s="103"/>
      <c r="AE409" s="103"/>
      <c r="AF409" s="103"/>
      <c r="AG409" s="103"/>
      <c r="AH409" s="103"/>
      <c r="AI409" s="103"/>
      <c r="AJ409" s="103"/>
      <c r="AK409" s="103"/>
      <c r="AL409" s="103"/>
      <c r="AM409" s="103"/>
      <c r="AN409" s="103"/>
      <c r="AO409" s="103"/>
      <c r="AP409" s="103"/>
      <c r="AQ409" s="103"/>
      <c r="AR409" s="103"/>
      <c r="AS409" s="103"/>
    </row>
    <row r="410" spans="9:45" x14ac:dyDescent="0.45">
      <c r="I410" s="44"/>
      <c r="Y410" s="103"/>
      <c r="Z410" s="103"/>
      <c r="AA410" s="103"/>
      <c r="AB410" s="103"/>
      <c r="AC410" s="103"/>
      <c r="AD410" s="103"/>
      <c r="AE410" s="103"/>
      <c r="AF410" s="103"/>
      <c r="AG410" s="103"/>
      <c r="AH410" s="103"/>
      <c r="AI410" s="103"/>
      <c r="AJ410" s="103"/>
      <c r="AK410" s="103"/>
      <c r="AL410" s="103"/>
      <c r="AM410" s="103"/>
      <c r="AN410" s="103"/>
      <c r="AO410" s="103"/>
      <c r="AP410" s="103"/>
      <c r="AQ410" s="103"/>
      <c r="AR410" s="103"/>
      <c r="AS410" s="103"/>
    </row>
    <row r="411" spans="9:45" x14ac:dyDescent="0.45">
      <c r="I411" s="44"/>
      <c r="Y411" s="103"/>
      <c r="Z411" s="103"/>
      <c r="AA411" s="103"/>
      <c r="AB411" s="103"/>
      <c r="AC411" s="103"/>
      <c r="AD411" s="103"/>
      <c r="AE411" s="103"/>
      <c r="AF411" s="103"/>
      <c r="AG411" s="103"/>
      <c r="AH411" s="103"/>
      <c r="AI411" s="103"/>
      <c r="AJ411" s="103"/>
      <c r="AK411" s="103"/>
      <c r="AL411" s="103"/>
      <c r="AM411" s="103"/>
      <c r="AN411" s="103"/>
      <c r="AO411" s="103"/>
      <c r="AP411" s="103"/>
      <c r="AQ411" s="103"/>
      <c r="AR411" s="103"/>
      <c r="AS411" s="103"/>
    </row>
    <row r="412" spans="9:45" x14ac:dyDescent="0.45">
      <c r="I412" s="44"/>
      <c r="Y412" s="103"/>
      <c r="Z412" s="103"/>
      <c r="AA412" s="103"/>
      <c r="AB412" s="103"/>
      <c r="AC412" s="103"/>
      <c r="AD412" s="103"/>
      <c r="AE412" s="103"/>
      <c r="AF412" s="103"/>
      <c r="AG412" s="103"/>
      <c r="AH412" s="103"/>
      <c r="AI412" s="103"/>
      <c r="AJ412" s="103"/>
      <c r="AK412" s="103"/>
      <c r="AL412" s="103"/>
      <c r="AM412" s="103"/>
      <c r="AN412" s="103"/>
      <c r="AO412" s="103"/>
      <c r="AP412" s="103"/>
      <c r="AQ412" s="103"/>
      <c r="AR412" s="103"/>
      <c r="AS412" s="103"/>
    </row>
    <row r="413" spans="9:45" x14ac:dyDescent="0.45">
      <c r="I413" s="44"/>
      <c r="Y413" s="103"/>
      <c r="Z413" s="103"/>
      <c r="AA413" s="103"/>
      <c r="AB413" s="103"/>
      <c r="AC413" s="103"/>
      <c r="AD413" s="103"/>
      <c r="AE413" s="103"/>
      <c r="AF413" s="103"/>
      <c r="AG413" s="103"/>
      <c r="AH413" s="103"/>
      <c r="AI413" s="103"/>
      <c r="AJ413" s="103"/>
      <c r="AK413" s="103"/>
      <c r="AL413" s="103"/>
      <c r="AM413" s="103"/>
      <c r="AN413" s="103"/>
      <c r="AO413" s="103"/>
      <c r="AP413" s="103"/>
      <c r="AQ413" s="103"/>
      <c r="AR413" s="103"/>
      <c r="AS413" s="103"/>
    </row>
    <row r="414" spans="9:45" x14ac:dyDescent="0.45">
      <c r="I414" s="44"/>
      <c r="Y414" s="103"/>
      <c r="Z414" s="103"/>
      <c r="AA414" s="103"/>
      <c r="AB414" s="103"/>
      <c r="AC414" s="103"/>
      <c r="AD414" s="103"/>
      <c r="AE414" s="103"/>
      <c r="AF414" s="103"/>
      <c r="AG414" s="103"/>
      <c r="AH414" s="103"/>
      <c r="AI414" s="103"/>
      <c r="AJ414" s="103"/>
      <c r="AK414" s="103"/>
      <c r="AL414" s="103"/>
      <c r="AM414" s="103"/>
      <c r="AN414" s="103"/>
      <c r="AO414" s="103"/>
      <c r="AP414" s="103"/>
      <c r="AQ414" s="103"/>
      <c r="AR414" s="103"/>
      <c r="AS414" s="103"/>
    </row>
    <row r="415" spans="9:45" x14ac:dyDescent="0.45">
      <c r="I415" s="44"/>
      <c r="Y415" s="103"/>
      <c r="Z415" s="103"/>
      <c r="AA415" s="103"/>
      <c r="AB415" s="103"/>
      <c r="AC415" s="103"/>
      <c r="AD415" s="103"/>
      <c r="AE415" s="103"/>
      <c r="AF415" s="103"/>
      <c r="AG415" s="103"/>
      <c r="AH415" s="103"/>
      <c r="AI415" s="103"/>
      <c r="AJ415" s="103"/>
      <c r="AK415" s="103"/>
      <c r="AL415" s="103"/>
      <c r="AM415" s="103"/>
      <c r="AN415" s="103"/>
      <c r="AO415" s="103"/>
      <c r="AP415" s="103"/>
      <c r="AQ415" s="103"/>
      <c r="AR415" s="103"/>
      <c r="AS415" s="103"/>
    </row>
    <row r="416" spans="9:45" x14ac:dyDescent="0.45">
      <c r="I416" s="44"/>
      <c r="Y416" s="103"/>
      <c r="Z416" s="103"/>
      <c r="AA416" s="103"/>
      <c r="AB416" s="103"/>
      <c r="AC416" s="103"/>
      <c r="AD416" s="103"/>
      <c r="AE416" s="103"/>
      <c r="AF416" s="103"/>
      <c r="AG416" s="103"/>
      <c r="AH416" s="103"/>
      <c r="AI416" s="103"/>
      <c r="AJ416" s="103"/>
      <c r="AK416" s="103"/>
      <c r="AL416" s="103"/>
      <c r="AM416" s="103"/>
      <c r="AN416" s="103"/>
      <c r="AO416" s="103"/>
      <c r="AP416" s="103"/>
      <c r="AQ416" s="103"/>
      <c r="AR416" s="103"/>
      <c r="AS416" s="103"/>
    </row>
    <row r="417" spans="9:45" x14ac:dyDescent="0.45">
      <c r="I417" s="44"/>
      <c r="Y417" s="103"/>
      <c r="Z417" s="103"/>
      <c r="AA417" s="103"/>
      <c r="AB417" s="103"/>
      <c r="AC417" s="103"/>
      <c r="AD417" s="103"/>
      <c r="AE417" s="103"/>
      <c r="AF417" s="103"/>
      <c r="AG417" s="103"/>
      <c r="AH417" s="103"/>
      <c r="AI417" s="103"/>
      <c r="AJ417" s="103"/>
      <c r="AK417" s="103"/>
      <c r="AL417" s="103"/>
      <c r="AM417" s="103"/>
      <c r="AN417" s="103"/>
      <c r="AO417" s="103"/>
      <c r="AP417" s="103"/>
      <c r="AQ417" s="103"/>
      <c r="AR417" s="103"/>
      <c r="AS417" s="103"/>
    </row>
    <row r="418" spans="9:45" x14ac:dyDescent="0.45">
      <c r="I418" s="44"/>
      <c r="Y418" s="103"/>
      <c r="Z418" s="103"/>
      <c r="AA418" s="103"/>
      <c r="AB418" s="103"/>
      <c r="AC418" s="103"/>
      <c r="AD418" s="103"/>
      <c r="AE418" s="103"/>
      <c r="AF418" s="103"/>
      <c r="AG418" s="103"/>
      <c r="AH418" s="103"/>
      <c r="AI418" s="103"/>
      <c r="AJ418" s="103"/>
      <c r="AK418" s="103"/>
      <c r="AL418" s="103"/>
      <c r="AM418" s="103"/>
      <c r="AN418" s="103"/>
      <c r="AO418" s="103"/>
      <c r="AP418" s="103"/>
      <c r="AQ418" s="103"/>
      <c r="AR418" s="103"/>
      <c r="AS418" s="103"/>
    </row>
    <row r="419" spans="9:45" x14ac:dyDescent="0.45">
      <c r="I419" s="44"/>
      <c r="Y419" s="103"/>
      <c r="Z419" s="103"/>
      <c r="AA419" s="103"/>
      <c r="AB419" s="103"/>
      <c r="AC419" s="103"/>
      <c r="AD419" s="103"/>
      <c r="AE419" s="103"/>
      <c r="AF419" s="103"/>
      <c r="AG419" s="103"/>
      <c r="AH419" s="103"/>
      <c r="AI419" s="103"/>
      <c r="AJ419" s="103"/>
      <c r="AK419" s="103"/>
      <c r="AL419" s="103"/>
      <c r="AM419" s="103"/>
      <c r="AN419" s="103"/>
      <c r="AO419" s="103"/>
      <c r="AP419" s="103"/>
      <c r="AQ419" s="103"/>
      <c r="AR419" s="103"/>
      <c r="AS419" s="103"/>
    </row>
    <row r="420" spans="9:45" x14ac:dyDescent="0.45">
      <c r="I420" s="44"/>
      <c r="Y420" s="103"/>
      <c r="Z420" s="103"/>
      <c r="AA420" s="103"/>
      <c r="AB420" s="103"/>
      <c r="AC420" s="103"/>
      <c r="AD420" s="103"/>
      <c r="AE420" s="103"/>
      <c r="AF420" s="103"/>
      <c r="AG420" s="103"/>
      <c r="AH420" s="103"/>
      <c r="AI420" s="103"/>
      <c r="AJ420" s="103"/>
      <c r="AK420" s="103"/>
      <c r="AL420" s="103"/>
      <c r="AM420" s="103"/>
      <c r="AN420" s="103"/>
      <c r="AO420" s="103"/>
      <c r="AP420" s="103"/>
      <c r="AQ420" s="103"/>
      <c r="AR420" s="103"/>
      <c r="AS420" s="103"/>
    </row>
    <row r="421" spans="9:45" x14ac:dyDescent="0.45">
      <c r="I421" s="44"/>
      <c r="Y421" s="103"/>
      <c r="Z421" s="103"/>
      <c r="AA421" s="103"/>
      <c r="AB421" s="103"/>
      <c r="AC421" s="103"/>
      <c r="AD421" s="103"/>
      <c r="AE421" s="103"/>
      <c r="AF421" s="103"/>
      <c r="AG421" s="103"/>
      <c r="AH421" s="103"/>
      <c r="AI421" s="103"/>
      <c r="AJ421" s="103"/>
      <c r="AK421" s="103"/>
      <c r="AL421" s="103"/>
      <c r="AM421" s="103"/>
      <c r="AN421" s="103"/>
      <c r="AO421" s="103"/>
      <c r="AP421" s="103"/>
      <c r="AQ421" s="103"/>
      <c r="AR421" s="103"/>
      <c r="AS421" s="103"/>
    </row>
    <row r="422" spans="9:45" x14ac:dyDescent="0.45">
      <c r="I422" s="44"/>
      <c r="Y422" s="103"/>
      <c r="Z422" s="103"/>
      <c r="AA422" s="103"/>
      <c r="AB422" s="103"/>
      <c r="AC422" s="103"/>
      <c r="AD422" s="103"/>
      <c r="AE422" s="103"/>
      <c r="AF422" s="103"/>
      <c r="AG422" s="103"/>
      <c r="AH422" s="103"/>
      <c r="AI422" s="103"/>
      <c r="AJ422" s="103"/>
      <c r="AK422" s="103"/>
      <c r="AL422" s="103"/>
      <c r="AM422" s="103"/>
      <c r="AN422" s="103"/>
      <c r="AO422" s="103"/>
      <c r="AP422" s="103"/>
      <c r="AQ422" s="103"/>
      <c r="AR422" s="103"/>
      <c r="AS422" s="103"/>
    </row>
    <row r="423" spans="9:45" x14ac:dyDescent="0.45">
      <c r="I423" s="44"/>
      <c r="Y423" s="103"/>
      <c r="Z423" s="103"/>
      <c r="AA423" s="103"/>
      <c r="AB423" s="103"/>
      <c r="AC423" s="103"/>
      <c r="AD423" s="103"/>
      <c r="AE423" s="103"/>
      <c r="AF423" s="103"/>
      <c r="AG423" s="103"/>
      <c r="AH423" s="103"/>
      <c r="AI423" s="103"/>
      <c r="AJ423" s="103"/>
      <c r="AK423" s="103"/>
      <c r="AL423" s="103"/>
      <c r="AM423" s="103"/>
      <c r="AN423" s="103"/>
      <c r="AO423" s="103"/>
      <c r="AP423" s="103"/>
      <c r="AQ423" s="103"/>
      <c r="AR423" s="103"/>
      <c r="AS423" s="103"/>
    </row>
    <row r="424" spans="9:45" x14ac:dyDescent="0.45">
      <c r="I424" s="44"/>
      <c r="Y424" s="103"/>
      <c r="Z424" s="103"/>
      <c r="AA424" s="103"/>
      <c r="AB424" s="103"/>
      <c r="AC424" s="103"/>
      <c r="AD424" s="103"/>
      <c r="AE424" s="103"/>
      <c r="AF424" s="103"/>
      <c r="AG424" s="103"/>
      <c r="AH424" s="103"/>
      <c r="AI424" s="103"/>
      <c r="AJ424" s="103"/>
      <c r="AK424" s="103"/>
      <c r="AL424" s="103"/>
      <c r="AM424" s="103"/>
      <c r="AN424" s="103"/>
      <c r="AO424" s="103"/>
      <c r="AP424" s="103"/>
      <c r="AQ424" s="103"/>
      <c r="AR424" s="103"/>
      <c r="AS424" s="103"/>
    </row>
    <row r="425" spans="9:45" x14ac:dyDescent="0.45">
      <c r="I425" s="44"/>
      <c r="Y425" s="103"/>
      <c r="Z425" s="103"/>
      <c r="AA425" s="103"/>
      <c r="AB425" s="103"/>
      <c r="AC425" s="103"/>
      <c r="AD425" s="103"/>
      <c r="AE425" s="103"/>
      <c r="AF425" s="103"/>
      <c r="AG425" s="103"/>
      <c r="AH425" s="103"/>
      <c r="AI425" s="103"/>
      <c r="AJ425" s="103"/>
      <c r="AK425" s="103"/>
      <c r="AL425" s="103"/>
      <c r="AM425" s="103"/>
      <c r="AN425" s="103"/>
      <c r="AO425" s="103"/>
      <c r="AP425" s="103"/>
      <c r="AQ425" s="103"/>
      <c r="AR425" s="103"/>
      <c r="AS425" s="103"/>
    </row>
    <row r="426" spans="9:45" x14ac:dyDescent="0.45">
      <c r="I426" s="44"/>
      <c r="Y426" s="103"/>
      <c r="Z426" s="103"/>
      <c r="AA426" s="103"/>
      <c r="AB426" s="103"/>
      <c r="AC426" s="103"/>
      <c r="AD426" s="103"/>
      <c r="AE426" s="103"/>
      <c r="AF426" s="103"/>
      <c r="AG426" s="103"/>
      <c r="AH426" s="103"/>
      <c r="AI426" s="103"/>
      <c r="AJ426" s="103"/>
      <c r="AK426" s="103"/>
      <c r="AL426" s="103"/>
      <c r="AM426" s="103"/>
      <c r="AN426" s="103"/>
      <c r="AO426" s="103"/>
      <c r="AP426" s="103"/>
      <c r="AQ426" s="103"/>
      <c r="AR426" s="103"/>
      <c r="AS426" s="103"/>
    </row>
    <row r="427" spans="9:45" x14ac:dyDescent="0.45">
      <c r="I427" s="44"/>
      <c r="Y427" s="103"/>
      <c r="Z427" s="103"/>
      <c r="AA427" s="103"/>
      <c r="AB427" s="103"/>
      <c r="AC427" s="103"/>
      <c r="AD427" s="103"/>
      <c r="AE427" s="103"/>
      <c r="AF427" s="103"/>
      <c r="AG427" s="103"/>
      <c r="AH427" s="103"/>
      <c r="AI427" s="103"/>
      <c r="AJ427" s="103"/>
      <c r="AK427" s="103"/>
      <c r="AL427" s="103"/>
      <c r="AM427" s="103"/>
      <c r="AN427" s="103"/>
      <c r="AO427" s="103"/>
      <c r="AP427" s="103"/>
      <c r="AQ427" s="103"/>
      <c r="AR427" s="103"/>
      <c r="AS427" s="103"/>
    </row>
    <row r="428" spans="9:45" x14ac:dyDescent="0.45">
      <c r="I428" s="44"/>
      <c r="Y428" s="103"/>
      <c r="Z428" s="103"/>
      <c r="AA428" s="103"/>
      <c r="AB428" s="103"/>
      <c r="AC428" s="103"/>
      <c r="AD428" s="103"/>
      <c r="AE428" s="103"/>
      <c r="AF428" s="103"/>
      <c r="AG428" s="103"/>
      <c r="AH428" s="103"/>
      <c r="AI428" s="103"/>
      <c r="AJ428" s="103"/>
      <c r="AK428" s="103"/>
      <c r="AL428" s="103"/>
      <c r="AM428" s="103"/>
      <c r="AN428" s="103"/>
      <c r="AO428" s="103"/>
      <c r="AP428" s="103"/>
      <c r="AQ428" s="103"/>
      <c r="AR428" s="103"/>
      <c r="AS428" s="103"/>
    </row>
    <row r="429" spans="9:45" x14ac:dyDescent="0.45">
      <c r="I429" s="44"/>
      <c r="Y429" s="103"/>
      <c r="Z429" s="103"/>
      <c r="AA429" s="103"/>
      <c r="AB429" s="103"/>
      <c r="AC429" s="103"/>
      <c r="AD429" s="103"/>
      <c r="AE429" s="103"/>
      <c r="AF429" s="103"/>
      <c r="AG429" s="103"/>
      <c r="AH429" s="103"/>
      <c r="AI429" s="103"/>
      <c r="AJ429" s="103"/>
      <c r="AK429" s="103"/>
      <c r="AL429" s="103"/>
      <c r="AM429" s="103"/>
      <c r="AN429" s="103"/>
      <c r="AO429" s="103"/>
      <c r="AP429" s="103"/>
      <c r="AQ429" s="103"/>
      <c r="AR429" s="103"/>
      <c r="AS429" s="103"/>
    </row>
    <row r="430" spans="9:45" x14ac:dyDescent="0.45">
      <c r="I430" s="44"/>
      <c r="Y430" s="103"/>
      <c r="Z430" s="103"/>
      <c r="AA430" s="103"/>
      <c r="AB430" s="103"/>
      <c r="AC430" s="103"/>
      <c r="AD430" s="103"/>
      <c r="AE430" s="103"/>
      <c r="AF430" s="103"/>
      <c r="AG430" s="103"/>
      <c r="AH430" s="103"/>
      <c r="AI430" s="103"/>
      <c r="AJ430" s="103"/>
      <c r="AK430" s="103"/>
      <c r="AL430" s="103"/>
      <c r="AM430" s="103"/>
      <c r="AN430" s="103"/>
      <c r="AO430" s="103"/>
      <c r="AP430" s="103"/>
      <c r="AQ430" s="103"/>
      <c r="AR430" s="103"/>
      <c r="AS430" s="103"/>
    </row>
    <row r="431" spans="9:45" x14ac:dyDescent="0.45">
      <c r="I431" s="44"/>
      <c r="Y431" s="103"/>
      <c r="Z431" s="103"/>
      <c r="AA431" s="103"/>
      <c r="AB431" s="103"/>
      <c r="AC431" s="103"/>
      <c r="AD431" s="103"/>
      <c r="AE431" s="103"/>
      <c r="AF431" s="103"/>
      <c r="AG431" s="103"/>
      <c r="AH431" s="103"/>
      <c r="AI431" s="103"/>
      <c r="AJ431" s="103"/>
      <c r="AK431" s="103"/>
      <c r="AL431" s="103"/>
      <c r="AM431" s="103"/>
      <c r="AN431" s="103"/>
      <c r="AO431" s="103"/>
      <c r="AP431" s="103"/>
      <c r="AQ431" s="103"/>
      <c r="AR431" s="103"/>
      <c r="AS431" s="103"/>
    </row>
    <row r="432" spans="9:45" x14ac:dyDescent="0.45">
      <c r="I432" s="44"/>
      <c r="Y432" s="103"/>
      <c r="Z432" s="103"/>
      <c r="AA432" s="103"/>
      <c r="AB432" s="103"/>
      <c r="AC432" s="103"/>
      <c r="AD432" s="103"/>
      <c r="AE432" s="103"/>
      <c r="AF432" s="103"/>
      <c r="AG432" s="103"/>
      <c r="AH432" s="103"/>
      <c r="AI432" s="103"/>
      <c r="AJ432" s="103"/>
      <c r="AK432" s="103"/>
      <c r="AL432" s="103"/>
      <c r="AM432" s="103"/>
      <c r="AN432" s="103"/>
      <c r="AO432" s="103"/>
      <c r="AP432" s="103"/>
      <c r="AQ432" s="103"/>
      <c r="AR432" s="103"/>
      <c r="AS432" s="103"/>
    </row>
    <row r="433" spans="9:45" x14ac:dyDescent="0.45">
      <c r="I433" s="44"/>
      <c r="Y433" s="103"/>
      <c r="Z433" s="103"/>
      <c r="AA433" s="103"/>
      <c r="AB433" s="103"/>
      <c r="AC433" s="103"/>
      <c r="AD433" s="103"/>
      <c r="AE433" s="103"/>
      <c r="AF433" s="103"/>
      <c r="AG433" s="103"/>
      <c r="AH433" s="103"/>
      <c r="AI433" s="103"/>
      <c r="AJ433" s="103"/>
      <c r="AK433" s="103"/>
      <c r="AL433" s="103"/>
      <c r="AM433" s="103"/>
      <c r="AN433" s="103"/>
      <c r="AO433" s="103"/>
      <c r="AP433" s="103"/>
      <c r="AQ433" s="103"/>
      <c r="AR433" s="103"/>
      <c r="AS433" s="103"/>
    </row>
    <row r="434" spans="9:45" x14ac:dyDescent="0.45">
      <c r="I434" s="44"/>
      <c r="Y434" s="103"/>
      <c r="Z434" s="103"/>
      <c r="AA434" s="103"/>
      <c r="AB434" s="103"/>
      <c r="AC434" s="103"/>
      <c r="AD434" s="103"/>
      <c r="AE434" s="103"/>
      <c r="AF434" s="103"/>
      <c r="AG434" s="103"/>
      <c r="AH434" s="103"/>
      <c r="AI434" s="103"/>
      <c r="AJ434" s="103"/>
      <c r="AK434" s="103"/>
      <c r="AL434" s="103"/>
      <c r="AM434" s="103"/>
      <c r="AN434" s="103"/>
      <c r="AO434" s="103"/>
      <c r="AP434" s="103"/>
      <c r="AQ434" s="103"/>
      <c r="AR434" s="103"/>
      <c r="AS434" s="103"/>
    </row>
    <row r="435" spans="9:45" x14ac:dyDescent="0.45">
      <c r="I435" s="44"/>
      <c r="Y435" s="103"/>
      <c r="Z435" s="103"/>
      <c r="AA435" s="103"/>
      <c r="AB435" s="103"/>
      <c r="AC435" s="103"/>
      <c r="AD435" s="103"/>
      <c r="AE435" s="103"/>
      <c r="AF435" s="103"/>
      <c r="AG435" s="103"/>
      <c r="AH435" s="103"/>
      <c r="AI435" s="103"/>
      <c r="AJ435" s="103"/>
      <c r="AK435" s="103"/>
      <c r="AL435" s="103"/>
      <c r="AM435" s="103"/>
      <c r="AN435" s="103"/>
      <c r="AO435" s="103"/>
      <c r="AP435" s="103"/>
      <c r="AQ435" s="103"/>
      <c r="AR435" s="103"/>
      <c r="AS435" s="103"/>
    </row>
    <row r="436" spans="9:45" x14ac:dyDescent="0.45">
      <c r="I436" s="44"/>
      <c r="Y436" s="103"/>
      <c r="Z436" s="103"/>
      <c r="AA436" s="103"/>
      <c r="AB436" s="103"/>
      <c r="AC436" s="103"/>
      <c r="AD436" s="103"/>
      <c r="AE436" s="103"/>
      <c r="AF436" s="103"/>
      <c r="AG436" s="103"/>
      <c r="AH436" s="103"/>
      <c r="AI436" s="103"/>
      <c r="AJ436" s="103"/>
      <c r="AK436" s="103"/>
      <c r="AL436" s="103"/>
      <c r="AM436" s="103"/>
      <c r="AN436" s="103"/>
      <c r="AO436" s="103"/>
      <c r="AP436" s="103"/>
      <c r="AQ436" s="103"/>
      <c r="AR436" s="103"/>
      <c r="AS436" s="103"/>
    </row>
    <row r="437" spans="9:45" x14ac:dyDescent="0.45">
      <c r="I437" s="44"/>
      <c r="Y437" s="103"/>
      <c r="Z437" s="103"/>
      <c r="AA437" s="103"/>
      <c r="AB437" s="103"/>
      <c r="AC437" s="103"/>
      <c r="AD437" s="103"/>
      <c r="AE437" s="103"/>
      <c r="AF437" s="103"/>
      <c r="AG437" s="103"/>
      <c r="AH437" s="103"/>
      <c r="AI437" s="103"/>
      <c r="AJ437" s="103"/>
      <c r="AK437" s="103"/>
      <c r="AL437" s="103"/>
      <c r="AM437" s="103"/>
      <c r="AN437" s="103"/>
      <c r="AO437" s="103"/>
      <c r="AP437" s="103"/>
      <c r="AQ437" s="103"/>
      <c r="AR437" s="103"/>
      <c r="AS437" s="103"/>
    </row>
    <row r="438" spans="9:45" x14ac:dyDescent="0.45">
      <c r="I438" s="44"/>
      <c r="Y438" s="103"/>
      <c r="Z438" s="103"/>
      <c r="AA438" s="103"/>
      <c r="AB438" s="103"/>
      <c r="AC438" s="103"/>
      <c r="AD438" s="103"/>
      <c r="AE438" s="103"/>
      <c r="AF438" s="103"/>
      <c r="AG438" s="103"/>
      <c r="AH438" s="103"/>
      <c r="AI438" s="103"/>
      <c r="AJ438" s="103"/>
      <c r="AK438" s="103"/>
      <c r="AL438" s="103"/>
      <c r="AM438" s="103"/>
      <c r="AN438" s="103"/>
      <c r="AO438" s="103"/>
      <c r="AP438" s="103"/>
      <c r="AQ438" s="103"/>
      <c r="AR438" s="103"/>
      <c r="AS438" s="103"/>
    </row>
    <row r="439" spans="9:45" x14ac:dyDescent="0.45">
      <c r="I439" s="44"/>
      <c r="Y439" s="103"/>
      <c r="Z439" s="103"/>
      <c r="AA439" s="103"/>
      <c r="AB439" s="103"/>
      <c r="AC439" s="103"/>
      <c r="AD439" s="103"/>
      <c r="AE439" s="103"/>
      <c r="AF439" s="103"/>
      <c r="AG439" s="103"/>
      <c r="AH439" s="103"/>
      <c r="AI439" s="103"/>
      <c r="AJ439" s="103"/>
      <c r="AK439" s="103"/>
      <c r="AL439" s="103"/>
      <c r="AM439" s="103"/>
      <c r="AN439" s="103"/>
      <c r="AO439" s="103"/>
      <c r="AP439" s="103"/>
      <c r="AQ439" s="103"/>
      <c r="AR439" s="103"/>
      <c r="AS439" s="103"/>
    </row>
    <row r="440" spans="9:45" x14ac:dyDescent="0.45">
      <c r="I440" s="44"/>
      <c r="Y440" s="103"/>
      <c r="Z440" s="103"/>
      <c r="AA440" s="103"/>
      <c r="AB440" s="103"/>
      <c r="AC440" s="103"/>
      <c r="AD440" s="103"/>
      <c r="AE440" s="103"/>
      <c r="AF440" s="103"/>
      <c r="AG440" s="103"/>
      <c r="AH440" s="103"/>
      <c r="AI440" s="103"/>
      <c r="AJ440" s="103"/>
      <c r="AK440" s="103"/>
      <c r="AL440" s="103"/>
      <c r="AM440" s="103"/>
      <c r="AN440" s="103"/>
      <c r="AO440" s="103"/>
      <c r="AP440" s="103"/>
      <c r="AQ440" s="103"/>
      <c r="AR440" s="103"/>
      <c r="AS440" s="103"/>
    </row>
    <row r="441" spans="9:45" x14ac:dyDescent="0.45">
      <c r="I441" s="44"/>
      <c r="Y441" s="103"/>
      <c r="Z441" s="103"/>
      <c r="AA441" s="103"/>
      <c r="AB441" s="103"/>
      <c r="AC441" s="103"/>
      <c r="AD441" s="103"/>
      <c r="AE441" s="103"/>
      <c r="AF441" s="103"/>
      <c r="AG441" s="103"/>
      <c r="AH441" s="103"/>
      <c r="AI441" s="103"/>
      <c r="AJ441" s="103"/>
      <c r="AK441" s="103"/>
      <c r="AL441" s="103"/>
      <c r="AM441" s="103"/>
      <c r="AN441" s="103"/>
      <c r="AO441" s="103"/>
      <c r="AP441" s="103"/>
      <c r="AQ441" s="103"/>
      <c r="AR441" s="103"/>
      <c r="AS441" s="103"/>
    </row>
    <row r="442" spans="9:45" x14ac:dyDescent="0.45">
      <c r="I442" s="44"/>
      <c r="Y442" s="103"/>
      <c r="Z442" s="103"/>
      <c r="AA442" s="103"/>
      <c r="AB442" s="103"/>
      <c r="AC442" s="103"/>
      <c r="AD442" s="103"/>
      <c r="AE442" s="103"/>
      <c r="AF442" s="103"/>
      <c r="AG442" s="103"/>
      <c r="AH442" s="103"/>
      <c r="AI442" s="103"/>
      <c r="AJ442" s="103"/>
      <c r="AK442" s="103"/>
      <c r="AL442" s="103"/>
      <c r="AM442" s="103"/>
      <c r="AN442" s="103"/>
      <c r="AO442" s="103"/>
      <c r="AP442" s="103"/>
      <c r="AQ442" s="103"/>
      <c r="AR442" s="103"/>
      <c r="AS442" s="103"/>
    </row>
    <row r="443" spans="9:45" x14ac:dyDescent="0.45">
      <c r="I443" s="44"/>
      <c r="Y443" s="103"/>
      <c r="Z443" s="103"/>
      <c r="AA443" s="103"/>
      <c r="AB443" s="103"/>
      <c r="AC443" s="103"/>
      <c r="AD443" s="103"/>
      <c r="AE443" s="103"/>
      <c r="AF443" s="103"/>
      <c r="AG443" s="103"/>
      <c r="AH443" s="103"/>
      <c r="AI443" s="103"/>
      <c r="AJ443" s="103"/>
      <c r="AK443" s="103"/>
      <c r="AL443" s="103"/>
      <c r="AM443" s="103"/>
      <c r="AN443" s="103"/>
      <c r="AO443" s="103"/>
      <c r="AP443" s="103"/>
      <c r="AQ443" s="103"/>
      <c r="AR443" s="103"/>
      <c r="AS443" s="103"/>
    </row>
    <row r="444" spans="9:45" x14ac:dyDescent="0.45">
      <c r="I444" s="44"/>
      <c r="Y444" s="103"/>
      <c r="Z444" s="103"/>
      <c r="AA444" s="103"/>
      <c r="AB444" s="103"/>
      <c r="AC444" s="103"/>
      <c r="AD444" s="103"/>
      <c r="AE444" s="103"/>
      <c r="AF444" s="103"/>
      <c r="AG444" s="103"/>
      <c r="AH444" s="103"/>
      <c r="AI444" s="103"/>
      <c r="AJ444" s="103"/>
      <c r="AK444" s="103"/>
      <c r="AL444" s="103"/>
      <c r="AM444" s="103"/>
      <c r="AN444" s="103"/>
      <c r="AO444" s="103"/>
      <c r="AP444" s="103"/>
      <c r="AQ444" s="103"/>
      <c r="AR444" s="103"/>
      <c r="AS444" s="103"/>
    </row>
    <row r="445" spans="9:45" x14ac:dyDescent="0.45">
      <c r="I445" s="44"/>
      <c r="Y445" s="103"/>
      <c r="Z445" s="103"/>
      <c r="AA445" s="103"/>
      <c r="AB445" s="103"/>
      <c r="AC445" s="103"/>
      <c r="AD445" s="103"/>
      <c r="AE445" s="103"/>
      <c r="AF445" s="103"/>
      <c r="AG445" s="103"/>
      <c r="AH445" s="103"/>
      <c r="AI445" s="103"/>
      <c r="AJ445" s="103"/>
      <c r="AK445" s="103"/>
      <c r="AL445" s="103"/>
      <c r="AM445" s="103"/>
      <c r="AN445" s="103"/>
      <c r="AO445" s="103"/>
      <c r="AP445" s="103"/>
      <c r="AQ445" s="103"/>
      <c r="AR445" s="103"/>
      <c r="AS445" s="103"/>
    </row>
    <row r="446" spans="9:45" x14ac:dyDescent="0.45">
      <c r="I446" s="44"/>
      <c r="Y446" s="103"/>
      <c r="Z446" s="103"/>
      <c r="AA446" s="103"/>
      <c r="AB446" s="103"/>
      <c r="AC446" s="103"/>
      <c r="AD446" s="103"/>
      <c r="AE446" s="103"/>
      <c r="AF446" s="103"/>
      <c r="AG446" s="103"/>
      <c r="AH446" s="103"/>
      <c r="AI446" s="103"/>
      <c r="AJ446" s="103"/>
      <c r="AK446" s="103"/>
      <c r="AL446" s="103"/>
      <c r="AM446" s="103"/>
      <c r="AN446" s="103"/>
      <c r="AO446" s="103"/>
      <c r="AP446" s="103"/>
      <c r="AQ446" s="103"/>
      <c r="AR446" s="103"/>
      <c r="AS446" s="103"/>
    </row>
    <row r="447" spans="9:45" x14ac:dyDescent="0.45">
      <c r="I447" s="44"/>
      <c r="Y447" s="103"/>
      <c r="Z447" s="103"/>
      <c r="AA447" s="103"/>
      <c r="AB447" s="103"/>
      <c r="AC447" s="103"/>
      <c r="AD447" s="103"/>
      <c r="AE447" s="103"/>
      <c r="AF447" s="103"/>
      <c r="AG447" s="103"/>
      <c r="AH447" s="103"/>
      <c r="AI447" s="103"/>
      <c r="AJ447" s="103"/>
      <c r="AK447" s="103"/>
      <c r="AL447" s="103"/>
      <c r="AM447" s="103"/>
      <c r="AN447" s="103"/>
      <c r="AO447" s="103"/>
      <c r="AP447" s="103"/>
      <c r="AQ447" s="103"/>
      <c r="AR447" s="103"/>
      <c r="AS447" s="103"/>
    </row>
    <row r="448" spans="9:45" x14ac:dyDescent="0.45">
      <c r="I448" s="44"/>
      <c r="Y448" s="103"/>
      <c r="Z448" s="103"/>
      <c r="AA448" s="103"/>
      <c r="AB448" s="103"/>
      <c r="AC448" s="103"/>
      <c r="AD448" s="103"/>
      <c r="AE448" s="103"/>
      <c r="AF448" s="103"/>
      <c r="AG448" s="103"/>
      <c r="AH448" s="103"/>
      <c r="AI448" s="103"/>
      <c r="AJ448" s="103"/>
      <c r="AK448" s="103"/>
      <c r="AL448" s="103"/>
      <c r="AM448" s="103"/>
      <c r="AN448" s="103"/>
      <c r="AO448" s="103"/>
      <c r="AP448" s="103"/>
      <c r="AQ448" s="103"/>
      <c r="AR448" s="103"/>
      <c r="AS448" s="103"/>
    </row>
    <row r="449" spans="9:45" x14ac:dyDescent="0.45">
      <c r="I449" s="44"/>
      <c r="Y449" s="103"/>
      <c r="Z449" s="103"/>
      <c r="AA449" s="103"/>
      <c r="AB449" s="103"/>
      <c r="AC449" s="103"/>
      <c r="AD449" s="103"/>
      <c r="AE449" s="103"/>
      <c r="AF449" s="103"/>
      <c r="AG449" s="103"/>
      <c r="AH449" s="103"/>
      <c r="AI449" s="103"/>
      <c r="AJ449" s="103"/>
      <c r="AK449" s="103"/>
      <c r="AL449" s="103"/>
      <c r="AM449" s="103"/>
      <c r="AN449" s="103"/>
      <c r="AO449" s="103"/>
      <c r="AP449" s="103"/>
      <c r="AQ449" s="103"/>
      <c r="AR449" s="103"/>
      <c r="AS449" s="103"/>
    </row>
    <row r="450" spans="9:45" x14ac:dyDescent="0.45">
      <c r="I450" s="44"/>
      <c r="Y450" s="103"/>
      <c r="Z450" s="103"/>
      <c r="AA450" s="103"/>
      <c r="AB450" s="103"/>
      <c r="AC450" s="103"/>
      <c r="AD450" s="103"/>
      <c r="AE450" s="103"/>
      <c r="AF450" s="103"/>
      <c r="AG450" s="103"/>
      <c r="AH450" s="103"/>
      <c r="AI450" s="103"/>
      <c r="AJ450" s="103"/>
      <c r="AK450" s="103"/>
      <c r="AL450" s="103"/>
      <c r="AM450" s="103"/>
      <c r="AN450" s="103"/>
      <c r="AO450" s="103"/>
      <c r="AP450" s="103"/>
      <c r="AQ450" s="103"/>
      <c r="AR450" s="103"/>
      <c r="AS450" s="103"/>
    </row>
    <row r="451" spans="9:45" x14ac:dyDescent="0.45">
      <c r="I451" s="44"/>
      <c r="Y451" s="103"/>
      <c r="Z451" s="103"/>
      <c r="AA451" s="103"/>
      <c r="AB451" s="103"/>
      <c r="AC451" s="103"/>
      <c r="AD451" s="103"/>
      <c r="AE451" s="103"/>
      <c r="AF451" s="103"/>
      <c r="AG451" s="103"/>
      <c r="AH451" s="103"/>
      <c r="AI451" s="103"/>
      <c r="AJ451" s="103"/>
      <c r="AK451" s="103"/>
      <c r="AL451" s="103"/>
      <c r="AM451" s="103"/>
      <c r="AN451" s="103"/>
      <c r="AO451" s="103"/>
      <c r="AP451" s="103"/>
      <c r="AQ451" s="103"/>
      <c r="AR451" s="103"/>
      <c r="AS451" s="103"/>
    </row>
    <row r="452" spans="9:45" x14ac:dyDescent="0.45">
      <c r="I452" s="44"/>
      <c r="Y452" s="103"/>
      <c r="Z452" s="103"/>
      <c r="AA452" s="103"/>
      <c r="AB452" s="103"/>
      <c r="AC452" s="103"/>
      <c r="AD452" s="103"/>
      <c r="AE452" s="103"/>
      <c r="AF452" s="103"/>
      <c r="AG452" s="103"/>
      <c r="AH452" s="103"/>
      <c r="AI452" s="103"/>
      <c r="AJ452" s="103"/>
      <c r="AK452" s="103"/>
      <c r="AL452" s="103"/>
      <c r="AM452" s="103"/>
      <c r="AN452" s="103"/>
      <c r="AO452" s="103"/>
      <c r="AP452" s="103"/>
      <c r="AQ452" s="103"/>
      <c r="AR452" s="103"/>
      <c r="AS452" s="103"/>
    </row>
    <row r="453" spans="9:45" x14ac:dyDescent="0.45">
      <c r="I453" s="44"/>
      <c r="Y453" s="103"/>
      <c r="Z453" s="103"/>
      <c r="AA453" s="103"/>
      <c r="AB453" s="103"/>
      <c r="AC453" s="103"/>
      <c r="AD453" s="103"/>
      <c r="AE453" s="103"/>
      <c r="AF453" s="103"/>
      <c r="AG453" s="103"/>
      <c r="AH453" s="103"/>
      <c r="AI453" s="103"/>
      <c r="AJ453" s="103"/>
      <c r="AK453" s="103"/>
      <c r="AL453" s="103"/>
      <c r="AM453" s="103"/>
      <c r="AN453" s="103"/>
      <c r="AO453" s="103"/>
      <c r="AP453" s="103"/>
      <c r="AQ453" s="103"/>
      <c r="AR453" s="103"/>
      <c r="AS453" s="103"/>
    </row>
    <row r="454" spans="9:45" x14ac:dyDescent="0.45">
      <c r="I454" s="44"/>
      <c r="Y454" s="103"/>
      <c r="Z454" s="103"/>
      <c r="AA454" s="103"/>
      <c r="AB454" s="103"/>
      <c r="AC454" s="103"/>
      <c r="AD454" s="103"/>
      <c r="AE454" s="103"/>
      <c r="AF454" s="103"/>
      <c r="AG454" s="103"/>
      <c r="AH454" s="103"/>
      <c r="AI454" s="103"/>
      <c r="AJ454" s="103"/>
      <c r="AK454" s="103"/>
      <c r="AL454" s="103"/>
      <c r="AM454" s="103"/>
      <c r="AN454" s="103"/>
      <c r="AO454" s="103"/>
      <c r="AP454" s="103"/>
      <c r="AQ454" s="103"/>
      <c r="AR454" s="103"/>
      <c r="AS454" s="103"/>
    </row>
    <row r="455" spans="9:45" x14ac:dyDescent="0.45">
      <c r="I455" s="44"/>
      <c r="Y455" s="103"/>
      <c r="Z455" s="103"/>
      <c r="AA455" s="103"/>
      <c r="AB455" s="103"/>
      <c r="AC455" s="103"/>
      <c r="AD455" s="103"/>
      <c r="AE455" s="103"/>
      <c r="AF455" s="103"/>
      <c r="AG455" s="103"/>
      <c r="AH455" s="103"/>
      <c r="AI455" s="103"/>
      <c r="AJ455" s="103"/>
      <c r="AK455" s="103"/>
      <c r="AL455" s="103"/>
      <c r="AM455" s="103"/>
      <c r="AN455" s="103"/>
      <c r="AO455" s="103"/>
      <c r="AP455" s="103"/>
      <c r="AQ455" s="103"/>
      <c r="AR455" s="103"/>
      <c r="AS455" s="103"/>
    </row>
    <row r="456" spans="9:45" x14ac:dyDescent="0.45">
      <c r="I456" s="44"/>
      <c r="Y456" s="103"/>
      <c r="Z456" s="103"/>
      <c r="AA456" s="103"/>
      <c r="AB456" s="103"/>
      <c r="AC456" s="103"/>
      <c r="AD456" s="103"/>
      <c r="AE456" s="103"/>
      <c r="AF456" s="103"/>
      <c r="AG456" s="103"/>
      <c r="AH456" s="103"/>
      <c r="AI456" s="103"/>
      <c r="AJ456" s="103"/>
      <c r="AK456" s="103"/>
      <c r="AL456" s="103"/>
      <c r="AM456" s="103"/>
      <c r="AN456" s="103"/>
      <c r="AO456" s="103"/>
      <c r="AP456" s="103"/>
      <c r="AQ456" s="103"/>
      <c r="AR456" s="103"/>
      <c r="AS456" s="103"/>
    </row>
    <row r="457" spans="9:45" x14ac:dyDescent="0.45">
      <c r="I457" s="44"/>
      <c r="Y457" s="103"/>
      <c r="Z457" s="103"/>
      <c r="AA457" s="103"/>
      <c r="AB457" s="103"/>
      <c r="AC457" s="103"/>
      <c r="AD457" s="103"/>
      <c r="AE457" s="103"/>
      <c r="AF457" s="103"/>
      <c r="AG457" s="103"/>
      <c r="AH457" s="103"/>
      <c r="AI457" s="103"/>
      <c r="AJ457" s="103"/>
      <c r="AK457" s="103"/>
      <c r="AL457" s="103"/>
      <c r="AM457" s="103"/>
      <c r="AN457" s="103"/>
      <c r="AO457" s="103"/>
      <c r="AP457" s="103"/>
      <c r="AQ457" s="103"/>
      <c r="AR457" s="103"/>
      <c r="AS457" s="103"/>
    </row>
    <row r="458" spans="9:45" x14ac:dyDescent="0.45">
      <c r="I458" s="44"/>
      <c r="Y458" s="103"/>
      <c r="Z458" s="103"/>
      <c r="AA458" s="103"/>
      <c r="AB458" s="103"/>
      <c r="AC458" s="103"/>
      <c r="AD458" s="103"/>
      <c r="AE458" s="103"/>
      <c r="AF458" s="103"/>
      <c r="AG458" s="103"/>
      <c r="AH458" s="103"/>
      <c r="AI458" s="103"/>
      <c r="AJ458" s="103"/>
      <c r="AK458" s="103"/>
      <c r="AL458" s="103"/>
      <c r="AM458" s="103"/>
      <c r="AN458" s="103"/>
      <c r="AO458" s="103"/>
      <c r="AP458" s="103"/>
      <c r="AQ458" s="103"/>
      <c r="AR458" s="103"/>
      <c r="AS458" s="103"/>
    </row>
    <row r="459" spans="9:45" x14ac:dyDescent="0.45">
      <c r="I459" s="44"/>
      <c r="Y459" s="103"/>
      <c r="Z459" s="103"/>
      <c r="AA459" s="103"/>
      <c r="AB459" s="103"/>
      <c r="AC459" s="103"/>
      <c r="AD459" s="103"/>
      <c r="AE459" s="103"/>
      <c r="AF459" s="103"/>
      <c r="AG459" s="103"/>
      <c r="AH459" s="103"/>
      <c r="AI459" s="103"/>
      <c r="AJ459" s="103"/>
      <c r="AK459" s="103"/>
      <c r="AL459" s="103"/>
      <c r="AM459" s="103"/>
      <c r="AN459" s="103"/>
      <c r="AO459" s="103"/>
      <c r="AP459" s="103"/>
      <c r="AQ459" s="103"/>
      <c r="AR459" s="103"/>
      <c r="AS459" s="103"/>
    </row>
    <row r="460" spans="9:45" x14ac:dyDescent="0.45">
      <c r="I460" s="44"/>
      <c r="Y460" s="103"/>
      <c r="Z460" s="103"/>
      <c r="AA460" s="103"/>
      <c r="AB460" s="103"/>
      <c r="AC460" s="103"/>
      <c r="AD460" s="103"/>
      <c r="AE460" s="103"/>
      <c r="AF460" s="103"/>
      <c r="AG460" s="103"/>
      <c r="AH460" s="103"/>
      <c r="AI460" s="103"/>
      <c r="AJ460" s="103"/>
      <c r="AK460" s="103"/>
      <c r="AL460" s="103"/>
      <c r="AM460" s="103"/>
      <c r="AN460" s="103"/>
      <c r="AO460" s="103"/>
      <c r="AP460" s="103"/>
      <c r="AQ460" s="103"/>
      <c r="AR460" s="103"/>
      <c r="AS460" s="103"/>
    </row>
    <row r="461" spans="9:45" x14ac:dyDescent="0.45">
      <c r="I461" s="44"/>
      <c r="Y461" s="103"/>
      <c r="Z461" s="103"/>
      <c r="AA461" s="103"/>
      <c r="AB461" s="103"/>
      <c r="AC461" s="103"/>
      <c r="AD461" s="103"/>
      <c r="AE461" s="103"/>
      <c r="AF461" s="103"/>
      <c r="AG461" s="103"/>
      <c r="AH461" s="103"/>
      <c r="AI461" s="103"/>
      <c r="AJ461" s="103"/>
      <c r="AK461" s="103"/>
      <c r="AL461" s="103"/>
      <c r="AM461" s="103"/>
      <c r="AN461" s="103"/>
      <c r="AO461" s="103"/>
      <c r="AP461" s="103"/>
      <c r="AQ461" s="103"/>
      <c r="AR461" s="103"/>
      <c r="AS461" s="103"/>
    </row>
    <row r="462" spans="9:45" x14ac:dyDescent="0.45">
      <c r="I462" s="44"/>
      <c r="Y462" s="103"/>
      <c r="Z462" s="103"/>
      <c r="AA462" s="103"/>
      <c r="AB462" s="103"/>
      <c r="AC462" s="103"/>
      <c r="AD462" s="103"/>
      <c r="AE462" s="103"/>
      <c r="AF462" s="103"/>
      <c r="AG462" s="103"/>
      <c r="AH462" s="103"/>
      <c r="AI462" s="103"/>
      <c r="AJ462" s="103"/>
      <c r="AK462" s="103"/>
      <c r="AL462" s="103"/>
      <c r="AM462" s="103"/>
      <c r="AN462" s="103"/>
      <c r="AO462" s="103"/>
      <c r="AP462" s="103"/>
      <c r="AQ462" s="103"/>
      <c r="AR462" s="103"/>
      <c r="AS462" s="103"/>
    </row>
    <row r="463" spans="9:45" x14ac:dyDescent="0.45">
      <c r="I463" s="44"/>
      <c r="Y463" s="103"/>
      <c r="Z463" s="103"/>
      <c r="AA463" s="103"/>
      <c r="AB463" s="103"/>
      <c r="AC463" s="103"/>
      <c r="AD463" s="103"/>
      <c r="AE463" s="103"/>
      <c r="AF463" s="103"/>
      <c r="AG463" s="103"/>
      <c r="AH463" s="103"/>
      <c r="AI463" s="103"/>
      <c r="AJ463" s="103"/>
      <c r="AK463" s="103"/>
      <c r="AL463" s="103"/>
      <c r="AM463" s="103"/>
      <c r="AN463" s="103"/>
      <c r="AO463" s="103"/>
      <c r="AP463" s="103"/>
      <c r="AQ463" s="103"/>
      <c r="AR463" s="103"/>
      <c r="AS463" s="103"/>
    </row>
    <row r="464" spans="9:45" x14ac:dyDescent="0.45">
      <c r="I464" s="44"/>
      <c r="Y464" s="103"/>
      <c r="Z464" s="103"/>
      <c r="AA464" s="103"/>
      <c r="AB464" s="103"/>
      <c r="AC464" s="103"/>
      <c r="AD464" s="103"/>
      <c r="AE464" s="103"/>
      <c r="AF464" s="103"/>
      <c r="AG464" s="103"/>
      <c r="AH464" s="103"/>
      <c r="AI464" s="103"/>
      <c r="AJ464" s="103"/>
      <c r="AK464" s="103"/>
      <c r="AL464" s="103"/>
      <c r="AM464" s="103"/>
      <c r="AN464" s="103"/>
      <c r="AO464" s="103"/>
      <c r="AP464" s="103"/>
      <c r="AQ464" s="103"/>
      <c r="AR464" s="103"/>
      <c r="AS464" s="103"/>
    </row>
    <row r="465" spans="9:45" x14ac:dyDescent="0.45">
      <c r="I465" s="44"/>
      <c r="Y465" s="103"/>
      <c r="Z465" s="103"/>
      <c r="AA465" s="103"/>
      <c r="AB465" s="103"/>
      <c r="AC465" s="103"/>
      <c r="AD465" s="103"/>
      <c r="AE465" s="103"/>
      <c r="AF465" s="103"/>
      <c r="AG465" s="103"/>
      <c r="AH465" s="103"/>
      <c r="AI465" s="103"/>
      <c r="AJ465" s="103"/>
      <c r="AK465" s="103"/>
      <c r="AL465" s="103"/>
      <c r="AM465" s="103"/>
      <c r="AN465" s="103"/>
      <c r="AO465" s="103"/>
      <c r="AP465" s="103"/>
      <c r="AQ465" s="103"/>
      <c r="AR465" s="103"/>
      <c r="AS465" s="103"/>
    </row>
    <row r="466" spans="9:45" x14ac:dyDescent="0.45">
      <c r="I466" s="44"/>
      <c r="Y466" s="103"/>
      <c r="Z466" s="103"/>
      <c r="AA466" s="103"/>
      <c r="AB466" s="103"/>
      <c r="AC466" s="103"/>
      <c r="AD466" s="103"/>
      <c r="AE466" s="103"/>
      <c r="AF466" s="103"/>
      <c r="AG466" s="103"/>
      <c r="AH466" s="103"/>
      <c r="AI466" s="103"/>
      <c r="AJ466" s="103"/>
      <c r="AK466" s="103"/>
      <c r="AL466" s="103"/>
      <c r="AM466" s="103"/>
      <c r="AN466" s="103"/>
      <c r="AO466" s="103"/>
      <c r="AP466" s="103"/>
      <c r="AQ466" s="103"/>
      <c r="AR466" s="103"/>
      <c r="AS466" s="103"/>
    </row>
    <row r="467" spans="9:45" x14ac:dyDescent="0.45">
      <c r="I467" s="44"/>
      <c r="Y467" s="103"/>
      <c r="Z467" s="103"/>
      <c r="AA467" s="103"/>
      <c r="AB467" s="103"/>
      <c r="AC467" s="103"/>
      <c r="AD467" s="103"/>
      <c r="AE467" s="103"/>
      <c r="AF467" s="103"/>
      <c r="AG467" s="103"/>
      <c r="AH467" s="103"/>
      <c r="AI467" s="103"/>
      <c r="AJ467" s="103"/>
      <c r="AK467" s="103"/>
      <c r="AL467" s="103"/>
      <c r="AM467" s="103"/>
      <c r="AN467" s="103"/>
      <c r="AO467" s="103"/>
      <c r="AP467" s="103"/>
      <c r="AQ467" s="103"/>
      <c r="AR467" s="103"/>
      <c r="AS467" s="103"/>
    </row>
    <row r="468" spans="9:45" x14ac:dyDescent="0.45">
      <c r="I468" s="44"/>
      <c r="Y468" s="103"/>
      <c r="Z468" s="103"/>
      <c r="AA468" s="103"/>
      <c r="AB468" s="103"/>
      <c r="AC468" s="103"/>
      <c r="AD468" s="103"/>
      <c r="AE468" s="103"/>
      <c r="AF468" s="103"/>
      <c r="AG468" s="103"/>
      <c r="AH468" s="103"/>
      <c r="AI468" s="103"/>
      <c r="AJ468" s="103"/>
      <c r="AK468" s="103"/>
      <c r="AL468" s="103"/>
      <c r="AM468" s="103"/>
      <c r="AN468" s="103"/>
      <c r="AO468" s="103"/>
      <c r="AP468" s="103"/>
      <c r="AQ468" s="103"/>
      <c r="AR468" s="103"/>
      <c r="AS468" s="103"/>
    </row>
    <row r="469" spans="9:45" x14ac:dyDescent="0.45">
      <c r="I469" s="44"/>
      <c r="Y469" s="103"/>
      <c r="Z469" s="103"/>
      <c r="AA469" s="103"/>
      <c r="AB469" s="103"/>
      <c r="AC469" s="103"/>
      <c r="AD469" s="103"/>
      <c r="AE469" s="103"/>
      <c r="AF469" s="103"/>
      <c r="AG469" s="103"/>
      <c r="AH469" s="103"/>
      <c r="AI469" s="103"/>
      <c r="AJ469" s="103"/>
      <c r="AK469" s="103"/>
      <c r="AL469" s="103"/>
      <c r="AM469" s="103"/>
      <c r="AN469" s="103"/>
      <c r="AO469" s="103"/>
      <c r="AP469" s="103"/>
      <c r="AQ469" s="103"/>
      <c r="AR469" s="103"/>
      <c r="AS469" s="103"/>
    </row>
    <row r="470" spans="9:45" x14ac:dyDescent="0.45">
      <c r="I470" s="44"/>
      <c r="Y470" s="103"/>
      <c r="Z470" s="103"/>
      <c r="AA470" s="103"/>
      <c r="AB470" s="103"/>
      <c r="AC470" s="103"/>
      <c r="AD470" s="103"/>
      <c r="AE470" s="103"/>
      <c r="AF470" s="103"/>
      <c r="AG470" s="103"/>
      <c r="AH470" s="103"/>
      <c r="AI470" s="103"/>
      <c r="AJ470" s="103"/>
      <c r="AK470" s="103"/>
      <c r="AL470" s="103"/>
      <c r="AM470" s="103"/>
      <c r="AN470" s="103"/>
      <c r="AO470" s="103"/>
      <c r="AP470" s="103"/>
      <c r="AQ470" s="103"/>
      <c r="AR470" s="103"/>
      <c r="AS470" s="103"/>
    </row>
    <row r="471" spans="9:45" x14ac:dyDescent="0.45">
      <c r="I471" s="44"/>
      <c r="Y471" s="103"/>
      <c r="Z471" s="103"/>
      <c r="AA471" s="103"/>
      <c r="AB471" s="103"/>
      <c r="AC471" s="103"/>
      <c r="AD471" s="103"/>
      <c r="AE471" s="103"/>
      <c r="AF471" s="103"/>
      <c r="AG471" s="103"/>
      <c r="AH471" s="103"/>
      <c r="AI471" s="103"/>
      <c r="AJ471" s="103"/>
      <c r="AK471" s="103"/>
      <c r="AL471" s="103"/>
      <c r="AM471" s="103"/>
      <c r="AN471" s="103"/>
      <c r="AO471" s="103"/>
      <c r="AP471" s="103"/>
      <c r="AQ471" s="103"/>
      <c r="AR471" s="103"/>
      <c r="AS471" s="103"/>
    </row>
    <row r="472" spans="9:45" x14ac:dyDescent="0.45">
      <c r="I472" s="44"/>
      <c r="Y472" s="103"/>
      <c r="Z472" s="103"/>
      <c r="AA472" s="103"/>
      <c r="AB472" s="103"/>
      <c r="AC472" s="103"/>
      <c r="AD472" s="103"/>
      <c r="AE472" s="103"/>
      <c r="AF472" s="103"/>
      <c r="AG472" s="103"/>
      <c r="AH472" s="103"/>
      <c r="AI472" s="103"/>
      <c r="AJ472" s="103"/>
      <c r="AK472" s="103"/>
      <c r="AL472" s="103"/>
      <c r="AM472" s="103"/>
      <c r="AN472" s="103"/>
      <c r="AO472" s="103"/>
      <c r="AP472" s="103"/>
      <c r="AQ472" s="103"/>
      <c r="AR472" s="103"/>
      <c r="AS472" s="103"/>
    </row>
    <row r="473" spans="9:45" x14ac:dyDescent="0.45">
      <c r="I473" s="44"/>
      <c r="Y473" s="103"/>
      <c r="Z473" s="103"/>
      <c r="AA473" s="103"/>
      <c r="AB473" s="103"/>
      <c r="AC473" s="103"/>
      <c r="AD473" s="103"/>
      <c r="AE473" s="103"/>
      <c r="AF473" s="103"/>
      <c r="AG473" s="103"/>
      <c r="AH473" s="103"/>
      <c r="AI473" s="103"/>
      <c r="AJ473" s="103"/>
      <c r="AK473" s="103"/>
      <c r="AL473" s="103"/>
      <c r="AM473" s="103"/>
      <c r="AN473" s="103"/>
      <c r="AO473" s="103"/>
      <c r="AP473" s="103"/>
      <c r="AQ473" s="103"/>
      <c r="AR473" s="103"/>
      <c r="AS473" s="103"/>
    </row>
    <row r="474" spans="9:45" x14ac:dyDescent="0.45">
      <c r="I474" s="44"/>
      <c r="Y474" s="103"/>
      <c r="Z474" s="103"/>
      <c r="AA474" s="103"/>
      <c r="AB474" s="103"/>
      <c r="AC474" s="103"/>
      <c r="AD474" s="103"/>
      <c r="AE474" s="103"/>
      <c r="AF474" s="103"/>
      <c r="AG474" s="103"/>
      <c r="AH474" s="103"/>
      <c r="AI474" s="103"/>
      <c r="AJ474" s="103"/>
      <c r="AK474" s="103"/>
      <c r="AL474" s="103"/>
      <c r="AM474" s="103"/>
      <c r="AN474" s="103"/>
      <c r="AO474" s="103"/>
      <c r="AP474" s="103"/>
      <c r="AQ474" s="103"/>
      <c r="AR474" s="103"/>
      <c r="AS474" s="103"/>
    </row>
    <row r="475" spans="9:45" x14ac:dyDescent="0.45">
      <c r="I475" s="44"/>
      <c r="Y475" s="103"/>
      <c r="Z475" s="103"/>
      <c r="AA475" s="103"/>
      <c r="AB475" s="103"/>
      <c r="AC475" s="103"/>
      <c r="AD475" s="103"/>
      <c r="AE475" s="103"/>
      <c r="AF475" s="103"/>
      <c r="AG475" s="103"/>
      <c r="AH475" s="103"/>
      <c r="AI475" s="103"/>
      <c r="AJ475" s="103"/>
      <c r="AK475" s="103"/>
      <c r="AL475" s="103"/>
      <c r="AM475" s="103"/>
      <c r="AN475" s="103"/>
      <c r="AO475" s="103"/>
      <c r="AP475" s="103"/>
      <c r="AQ475" s="103"/>
      <c r="AR475" s="103"/>
      <c r="AS475" s="103"/>
    </row>
    <row r="476" spans="9:45" x14ac:dyDescent="0.45">
      <c r="I476" s="44"/>
      <c r="Y476" s="103"/>
      <c r="Z476" s="103"/>
      <c r="AA476" s="103"/>
      <c r="AB476" s="103"/>
      <c r="AC476" s="103"/>
      <c r="AD476" s="103"/>
      <c r="AE476" s="103"/>
      <c r="AF476" s="103"/>
      <c r="AG476" s="103"/>
      <c r="AH476" s="103"/>
      <c r="AI476" s="103"/>
      <c r="AJ476" s="103"/>
      <c r="AK476" s="103"/>
      <c r="AL476" s="103"/>
      <c r="AM476" s="103"/>
      <c r="AN476" s="103"/>
      <c r="AO476" s="103"/>
      <c r="AP476" s="103"/>
      <c r="AQ476" s="103"/>
      <c r="AR476" s="103"/>
      <c r="AS476" s="103"/>
    </row>
    <row r="477" spans="9:45" x14ac:dyDescent="0.45">
      <c r="I477" s="44"/>
      <c r="Y477" s="103"/>
      <c r="Z477" s="103"/>
      <c r="AA477" s="103"/>
      <c r="AB477" s="103"/>
      <c r="AC477" s="103"/>
      <c r="AD477" s="103"/>
      <c r="AE477" s="103"/>
      <c r="AF477" s="103"/>
      <c r="AG477" s="103"/>
      <c r="AH477" s="103"/>
      <c r="AI477" s="103"/>
      <c r="AJ477" s="103"/>
      <c r="AK477" s="103"/>
      <c r="AL477" s="103"/>
      <c r="AM477" s="103"/>
      <c r="AN477" s="103"/>
      <c r="AO477" s="103"/>
      <c r="AP477" s="103"/>
      <c r="AQ477" s="103"/>
      <c r="AR477" s="103"/>
      <c r="AS477" s="103"/>
    </row>
    <row r="478" spans="9:45" x14ac:dyDescent="0.45">
      <c r="I478" s="44"/>
      <c r="Y478" s="103"/>
      <c r="Z478" s="103"/>
      <c r="AA478" s="103"/>
      <c r="AB478" s="103"/>
      <c r="AC478" s="103"/>
      <c r="AD478" s="103"/>
      <c r="AE478" s="103"/>
      <c r="AF478" s="103"/>
      <c r="AG478" s="103"/>
      <c r="AH478" s="103"/>
      <c r="AI478" s="103"/>
      <c r="AJ478" s="103"/>
      <c r="AK478" s="103"/>
      <c r="AL478" s="103"/>
      <c r="AM478" s="103"/>
      <c r="AN478" s="103"/>
      <c r="AO478" s="103"/>
      <c r="AP478" s="103"/>
      <c r="AQ478" s="103"/>
      <c r="AR478" s="103"/>
      <c r="AS478" s="103"/>
    </row>
    <row r="479" spans="9:45" x14ac:dyDescent="0.45">
      <c r="I479" s="44"/>
      <c r="Y479" s="103"/>
      <c r="Z479" s="103"/>
      <c r="AA479" s="103"/>
      <c r="AB479" s="103"/>
      <c r="AC479" s="103"/>
      <c r="AD479" s="103"/>
      <c r="AE479" s="103"/>
      <c r="AF479" s="103"/>
      <c r="AG479" s="103"/>
      <c r="AH479" s="103"/>
      <c r="AI479" s="103"/>
      <c r="AJ479" s="103"/>
      <c r="AK479" s="103"/>
      <c r="AL479" s="103"/>
      <c r="AM479" s="103"/>
      <c r="AN479" s="103"/>
      <c r="AO479" s="103"/>
      <c r="AP479" s="103"/>
      <c r="AQ479" s="103"/>
      <c r="AR479" s="103"/>
      <c r="AS479" s="103"/>
    </row>
    <row r="480" spans="9:45" x14ac:dyDescent="0.45">
      <c r="I480" s="44"/>
      <c r="Y480" s="103"/>
      <c r="Z480" s="103"/>
      <c r="AA480" s="103"/>
      <c r="AB480" s="103"/>
      <c r="AC480" s="103"/>
      <c r="AD480" s="103"/>
      <c r="AE480" s="103"/>
      <c r="AF480" s="103"/>
      <c r="AG480" s="103"/>
      <c r="AH480" s="103"/>
      <c r="AI480" s="103"/>
      <c r="AJ480" s="103"/>
      <c r="AK480" s="103"/>
      <c r="AL480" s="103"/>
      <c r="AM480" s="103"/>
      <c r="AN480" s="103"/>
      <c r="AO480" s="103"/>
      <c r="AP480" s="103"/>
      <c r="AQ480" s="103"/>
      <c r="AR480" s="103"/>
      <c r="AS480" s="103"/>
    </row>
    <row r="481" spans="9:45" x14ac:dyDescent="0.45">
      <c r="I481" s="44"/>
      <c r="Y481" s="103"/>
      <c r="Z481" s="103"/>
      <c r="AA481" s="103"/>
      <c r="AB481" s="103"/>
      <c r="AC481" s="103"/>
      <c r="AD481" s="103"/>
      <c r="AE481" s="103"/>
      <c r="AF481" s="103"/>
      <c r="AG481" s="103"/>
      <c r="AH481" s="103"/>
      <c r="AI481" s="103"/>
      <c r="AJ481" s="103"/>
      <c r="AK481" s="103"/>
      <c r="AL481" s="103"/>
      <c r="AM481" s="103"/>
      <c r="AN481" s="103"/>
      <c r="AO481" s="103"/>
      <c r="AP481" s="103"/>
      <c r="AQ481" s="103"/>
      <c r="AR481" s="103"/>
      <c r="AS481" s="103"/>
    </row>
    <row r="482" spans="9:45" x14ac:dyDescent="0.45">
      <c r="I482" s="44"/>
      <c r="Y482" s="103"/>
      <c r="Z482" s="103"/>
      <c r="AA482" s="103"/>
      <c r="AB482" s="103"/>
      <c r="AC482" s="103"/>
      <c r="AD482" s="103"/>
      <c r="AE482" s="103"/>
      <c r="AF482" s="103"/>
      <c r="AG482" s="103"/>
      <c r="AH482" s="103"/>
      <c r="AI482" s="103"/>
      <c r="AJ482" s="103"/>
      <c r="AK482" s="103"/>
      <c r="AL482" s="103"/>
      <c r="AM482" s="103"/>
      <c r="AN482" s="103"/>
      <c r="AO482" s="103"/>
      <c r="AP482" s="103"/>
      <c r="AQ482" s="103"/>
      <c r="AR482" s="103"/>
      <c r="AS482" s="103"/>
    </row>
    <row r="483" spans="9:45" x14ac:dyDescent="0.45">
      <c r="I483" s="44"/>
      <c r="Y483" s="103"/>
      <c r="Z483" s="103"/>
      <c r="AA483" s="103"/>
      <c r="AB483" s="103"/>
      <c r="AC483" s="103"/>
      <c r="AD483" s="103"/>
      <c r="AE483" s="103"/>
      <c r="AF483" s="103"/>
      <c r="AG483" s="103"/>
      <c r="AH483" s="103"/>
      <c r="AI483" s="103"/>
      <c r="AJ483" s="103"/>
      <c r="AK483" s="103"/>
      <c r="AL483" s="103"/>
      <c r="AM483" s="103"/>
      <c r="AN483" s="103"/>
      <c r="AO483" s="103"/>
      <c r="AP483" s="103"/>
      <c r="AQ483" s="103"/>
      <c r="AR483" s="103"/>
      <c r="AS483" s="103"/>
    </row>
    <row r="484" spans="9:45" x14ac:dyDescent="0.45">
      <c r="I484" s="44"/>
      <c r="Y484" s="103"/>
      <c r="Z484" s="103"/>
      <c r="AA484" s="103"/>
      <c r="AB484" s="103"/>
      <c r="AC484" s="103"/>
      <c r="AD484" s="103"/>
      <c r="AE484" s="103"/>
      <c r="AF484" s="103"/>
      <c r="AG484" s="103"/>
      <c r="AH484" s="103"/>
      <c r="AI484" s="103"/>
      <c r="AJ484" s="103"/>
      <c r="AK484" s="103"/>
      <c r="AL484" s="103"/>
      <c r="AM484" s="103"/>
      <c r="AN484" s="103"/>
      <c r="AO484" s="103"/>
      <c r="AP484" s="103"/>
      <c r="AQ484" s="103"/>
      <c r="AR484" s="103"/>
      <c r="AS484" s="103"/>
    </row>
    <row r="485" spans="9:45" x14ac:dyDescent="0.45">
      <c r="I485" s="44"/>
      <c r="Y485" s="103"/>
      <c r="Z485" s="103"/>
      <c r="AA485" s="103"/>
      <c r="AB485" s="103"/>
      <c r="AC485" s="103"/>
      <c r="AD485" s="103"/>
      <c r="AE485" s="103"/>
      <c r="AF485" s="103"/>
      <c r="AG485" s="103"/>
      <c r="AH485" s="103"/>
      <c r="AI485" s="103"/>
      <c r="AJ485" s="103"/>
      <c r="AK485" s="103"/>
      <c r="AL485" s="103"/>
      <c r="AM485" s="103"/>
      <c r="AN485" s="103"/>
      <c r="AO485" s="103"/>
      <c r="AP485" s="103"/>
      <c r="AQ485" s="103"/>
      <c r="AR485" s="103"/>
      <c r="AS485" s="103"/>
    </row>
    <row r="486" spans="9:45" x14ac:dyDescent="0.45">
      <c r="I486" s="44"/>
      <c r="Y486" s="103"/>
      <c r="Z486" s="103"/>
      <c r="AA486" s="103"/>
      <c r="AB486" s="103"/>
      <c r="AC486" s="103"/>
      <c r="AD486" s="103"/>
      <c r="AE486" s="103"/>
      <c r="AF486" s="103"/>
      <c r="AG486" s="103"/>
      <c r="AH486" s="103"/>
      <c r="AI486" s="103"/>
      <c r="AJ486" s="103"/>
      <c r="AK486" s="103"/>
      <c r="AL486" s="103"/>
      <c r="AM486" s="103"/>
      <c r="AN486" s="103"/>
      <c r="AO486" s="103"/>
      <c r="AP486" s="103"/>
      <c r="AQ486" s="103"/>
      <c r="AR486" s="103"/>
      <c r="AS486" s="103"/>
    </row>
    <row r="487" spans="9:45" x14ac:dyDescent="0.45">
      <c r="I487" s="44"/>
      <c r="Y487" s="103"/>
      <c r="Z487" s="103"/>
      <c r="AA487" s="103"/>
      <c r="AB487" s="103"/>
      <c r="AC487" s="103"/>
      <c r="AD487" s="103"/>
      <c r="AE487" s="103"/>
      <c r="AF487" s="103"/>
      <c r="AG487" s="103"/>
      <c r="AH487" s="103"/>
      <c r="AI487" s="103"/>
      <c r="AJ487" s="103"/>
      <c r="AK487" s="103"/>
      <c r="AL487" s="103"/>
      <c r="AM487" s="103"/>
      <c r="AN487" s="103"/>
      <c r="AO487" s="103"/>
      <c r="AP487" s="103"/>
      <c r="AQ487" s="103"/>
      <c r="AR487" s="103"/>
      <c r="AS487" s="103"/>
    </row>
    <row r="488" spans="9:45" x14ac:dyDescent="0.45">
      <c r="I488" s="44"/>
      <c r="Y488" s="103"/>
      <c r="Z488" s="103"/>
      <c r="AA488" s="103"/>
      <c r="AB488" s="103"/>
      <c r="AC488" s="103"/>
      <c r="AD488" s="103"/>
      <c r="AE488" s="103"/>
      <c r="AF488" s="103"/>
      <c r="AG488" s="103"/>
      <c r="AH488" s="103"/>
      <c r="AI488" s="103"/>
      <c r="AJ488" s="103"/>
      <c r="AK488" s="103"/>
      <c r="AL488" s="103"/>
      <c r="AM488" s="103"/>
      <c r="AN488" s="103"/>
      <c r="AO488" s="103"/>
      <c r="AP488" s="103"/>
      <c r="AQ488" s="103"/>
      <c r="AR488" s="103"/>
      <c r="AS488" s="103"/>
    </row>
    <row r="489" spans="9:45" x14ac:dyDescent="0.45">
      <c r="I489" s="44"/>
      <c r="Y489" s="103"/>
      <c r="Z489" s="103"/>
      <c r="AA489" s="103"/>
      <c r="AB489" s="103"/>
      <c r="AC489" s="103"/>
      <c r="AD489" s="103"/>
      <c r="AE489" s="103"/>
      <c r="AF489" s="103"/>
      <c r="AG489" s="103"/>
      <c r="AH489" s="103"/>
      <c r="AI489" s="103"/>
      <c r="AJ489" s="103"/>
      <c r="AK489" s="103"/>
      <c r="AL489" s="103"/>
      <c r="AM489" s="103"/>
      <c r="AN489" s="103"/>
      <c r="AO489" s="103"/>
      <c r="AP489" s="103"/>
      <c r="AQ489" s="103"/>
      <c r="AR489" s="103"/>
      <c r="AS489" s="103"/>
    </row>
    <row r="490" spans="9:45" x14ac:dyDescent="0.45">
      <c r="I490" s="44"/>
      <c r="Y490" s="103"/>
      <c r="Z490" s="103"/>
      <c r="AA490" s="103"/>
      <c r="AB490" s="103"/>
      <c r="AC490" s="103"/>
      <c r="AD490" s="103"/>
      <c r="AE490" s="103"/>
      <c r="AF490" s="103"/>
      <c r="AG490" s="103"/>
      <c r="AH490" s="103"/>
      <c r="AI490" s="103"/>
      <c r="AJ490" s="103"/>
      <c r="AK490" s="103"/>
      <c r="AL490" s="103"/>
      <c r="AM490" s="103"/>
      <c r="AN490" s="103"/>
      <c r="AO490" s="103"/>
      <c r="AP490" s="103"/>
      <c r="AQ490" s="103"/>
      <c r="AR490" s="103"/>
      <c r="AS490" s="103"/>
    </row>
    <row r="491" spans="9:45" x14ac:dyDescent="0.45">
      <c r="I491" s="44"/>
      <c r="Y491" s="103"/>
      <c r="Z491" s="103"/>
      <c r="AA491" s="103"/>
      <c r="AB491" s="103"/>
      <c r="AC491" s="103"/>
      <c r="AD491" s="103"/>
      <c r="AE491" s="103"/>
      <c r="AF491" s="103"/>
      <c r="AG491" s="103"/>
      <c r="AH491" s="103"/>
      <c r="AI491" s="103"/>
      <c r="AJ491" s="103"/>
      <c r="AK491" s="103"/>
      <c r="AL491" s="103"/>
      <c r="AM491" s="103"/>
      <c r="AN491" s="103"/>
      <c r="AO491" s="103"/>
      <c r="AP491" s="103"/>
      <c r="AQ491" s="103"/>
      <c r="AR491" s="103"/>
      <c r="AS491" s="103"/>
    </row>
    <row r="492" spans="9:45" x14ac:dyDescent="0.45">
      <c r="I492" s="44"/>
      <c r="Y492" s="103"/>
      <c r="Z492" s="103"/>
      <c r="AA492" s="103"/>
      <c r="AB492" s="103"/>
      <c r="AC492" s="103"/>
      <c r="AD492" s="103"/>
      <c r="AE492" s="103"/>
      <c r="AF492" s="103"/>
      <c r="AG492" s="103"/>
      <c r="AH492" s="103"/>
      <c r="AI492" s="103"/>
      <c r="AJ492" s="103"/>
      <c r="AK492" s="103"/>
      <c r="AL492" s="103"/>
      <c r="AM492" s="103"/>
      <c r="AN492" s="103"/>
      <c r="AO492" s="103"/>
      <c r="AP492" s="103"/>
      <c r="AQ492" s="103"/>
      <c r="AR492" s="103"/>
      <c r="AS492" s="103"/>
    </row>
    <row r="493" spans="9:45" x14ac:dyDescent="0.45">
      <c r="I493" s="44"/>
      <c r="Y493" s="103"/>
      <c r="Z493" s="103"/>
      <c r="AA493" s="103"/>
      <c r="AB493" s="103"/>
      <c r="AC493" s="103"/>
      <c r="AD493" s="103"/>
      <c r="AE493" s="103"/>
      <c r="AF493" s="103"/>
      <c r="AG493" s="103"/>
      <c r="AH493" s="103"/>
      <c r="AI493" s="103"/>
      <c r="AJ493" s="103"/>
      <c r="AK493" s="103"/>
      <c r="AL493" s="103"/>
      <c r="AM493" s="103"/>
      <c r="AN493" s="103"/>
      <c r="AO493" s="103"/>
      <c r="AP493" s="103"/>
      <c r="AQ493" s="103"/>
      <c r="AR493" s="103"/>
      <c r="AS493" s="103"/>
    </row>
    <row r="494" spans="9:45" x14ac:dyDescent="0.45">
      <c r="I494" s="44"/>
      <c r="Y494" s="103"/>
      <c r="Z494" s="103"/>
      <c r="AA494" s="103"/>
      <c r="AB494" s="103"/>
      <c r="AC494" s="103"/>
      <c r="AD494" s="103"/>
      <c r="AE494" s="103"/>
      <c r="AF494" s="103"/>
      <c r="AG494" s="103"/>
      <c r="AH494" s="103"/>
      <c r="AI494" s="103"/>
      <c r="AJ494" s="103"/>
      <c r="AK494" s="103"/>
      <c r="AL494" s="103"/>
      <c r="AM494" s="103"/>
      <c r="AN494" s="103"/>
      <c r="AO494" s="103"/>
      <c r="AP494" s="103"/>
      <c r="AQ494" s="103"/>
      <c r="AR494" s="103"/>
      <c r="AS494" s="103"/>
    </row>
    <row r="495" spans="9:45" x14ac:dyDescent="0.45">
      <c r="I495" s="44"/>
      <c r="Y495" s="103"/>
      <c r="Z495" s="103"/>
      <c r="AA495" s="103"/>
      <c r="AB495" s="103"/>
      <c r="AC495" s="103"/>
      <c r="AD495" s="103"/>
      <c r="AE495" s="103"/>
      <c r="AF495" s="103"/>
      <c r="AG495" s="103"/>
      <c r="AH495" s="103"/>
      <c r="AI495" s="103"/>
      <c r="AJ495" s="103"/>
      <c r="AK495" s="103"/>
      <c r="AL495" s="103"/>
      <c r="AM495" s="103"/>
      <c r="AN495" s="103"/>
      <c r="AO495" s="103"/>
      <c r="AP495" s="103"/>
      <c r="AQ495" s="103"/>
      <c r="AR495" s="103"/>
      <c r="AS495" s="103"/>
    </row>
    <row r="496" spans="9:45" x14ac:dyDescent="0.45">
      <c r="I496" s="44"/>
      <c r="Y496" s="103"/>
      <c r="Z496" s="103"/>
      <c r="AA496" s="103"/>
      <c r="AB496" s="103"/>
      <c r="AC496" s="103"/>
      <c r="AD496" s="103"/>
      <c r="AE496" s="103"/>
      <c r="AF496" s="103"/>
      <c r="AG496" s="103"/>
      <c r="AH496" s="103"/>
      <c r="AI496" s="103"/>
      <c r="AJ496" s="103"/>
      <c r="AK496" s="103"/>
      <c r="AL496" s="103"/>
      <c r="AM496" s="103"/>
      <c r="AN496" s="103"/>
      <c r="AO496" s="103"/>
      <c r="AP496" s="103"/>
      <c r="AQ496" s="103"/>
      <c r="AR496" s="103"/>
      <c r="AS496" s="103"/>
    </row>
    <row r="497" spans="9:45" x14ac:dyDescent="0.45">
      <c r="I497" s="44"/>
      <c r="Y497" s="103"/>
      <c r="Z497" s="103"/>
      <c r="AA497" s="103"/>
      <c r="AB497" s="103"/>
      <c r="AC497" s="103"/>
      <c r="AD497" s="103"/>
      <c r="AE497" s="103"/>
      <c r="AF497" s="103"/>
      <c r="AG497" s="103"/>
      <c r="AH497" s="103"/>
      <c r="AI497" s="103"/>
      <c r="AJ497" s="103"/>
      <c r="AK497" s="103"/>
      <c r="AL497" s="103"/>
      <c r="AM497" s="103"/>
      <c r="AN497" s="103"/>
      <c r="AO497" s="103"/>
      <c r="AP497" s="103"/>
      <c r="AQ497" s="103"/>
      <c r="AR497" s="103"/>
      <c r="AS497" s="103"/>
    </row>
    <row r="498" spans="9:45" x14ac:dyDescent="0.45">
      <c r="I498" s="44"/>
      <c r="Y498" s="103"/>
      <c r="Z498" s="103"/>
      <c r="AA498" s="103"/>
      <c r="AB498" s="103"/>
      <c r="AC498" s="103"/>
      <c r="AD498" s="103"/>
      <c r="AE498" s="103"/>
      <c r="AF498" s="103"/>
      <c r="AG498" s="103"/>
      <c r="AH498" s="103"/>
      <c r="AI498" s="103"/>
      <c r="AJ498" s="103"/>
      <c r="AK498" s="103"/>
      <c r="AL498" s="103"/>
      <c r="AM498" s="103"/>
      <c r="AN498" s="103"/>
      <c r="AO498" s="103"/>
      <c r="AP498" s="103"/>
      <c r="AQ498" s="103"/>
      <c r="AR498" s="103"/>
      <c r="AS498" s="103"/>
    </row>
    <row r="499" spans="9:45" x14ac:dyDescent="0.45">
      <c r="I499" s="44"/>
      <c r="Y499" s="103"/>
      <c r="Z499" s="103"/>
      <c r="AA499" s="103"/>
      <c r="AB499" s="103"/>
      <c r="AC499" s="103"/>
      <c r="AD499" s="103"/>
      <c r="AE499" s="103"/>
      <c r="AF499" s="103"/>
      <c r="AG499" s="103"/>
      <c r="AH499" s="103"/>
      <c r="AI499" s="103"/>
      <c r="AJ499" s="103"/>
      <c r="AK499" s="103"/>
      <c r="AL499" s="103"/>
      <c r="AM499" s="103"/>
      <c r="AN499" s="103"/>
      <c r="AO499" s="103"/>
      <c r="AP499" s="103"/>
      <c r="AQ499" s="103"/>
      <c r="AR499" s="103"/>
      <c r="AS499" s="103"/>
    </row>
    <row r="500" spans="9:45" x14ac:dyDescent="0.45">
      <c r="I500" s="44"/>
      <c r="Y500" s="103"/>
      <c r="Z500" s="103"/>
      <c r="AA500" s="103"/>
      <c r="AB500" s="103"/>
      <c r="AC500" s="103"/>
      <c r="AD500" s="103"/>
      <c r="AE500" s="103"/>
      <c r="AF500" s="103"/>
      <c r="AG500" s="103"/>
      <c r="AH500" s="103"/>
      <c r="AI500" s="103"/>
      <c r="AJ500" s="103"/>
      <c r="AK500" s="103"/>
      <c r="AL500" s="103"/>
      <c r="AM500" s="103"/>
      <c r="AN500" s="103"/>
      <c r="AO500" s="103"/>
      <c r="AP500" s="103"/>
      <c r="AQ500" s="103"/>
      <c r="AR500" s="103"/>
      <c r="AS500" s="103"/>
    </row>
    <row r="501" spans="9:45" x14ac:dyDescent="0.45">
      <c r="I501" s="44"/>
      <c r="Y501" s="103"/>
      <c r="Z501" s="103"/>
      <c r="AA501" s="103"/>
      <c r="AB501" s="103"/>
      <c r="AC501" s="103"/>
      <c r="AD501" s="103"/>
      <c r="AE501" s="103"/>
      <c r="AF501" s="103"/>
      <c r="AG501" s="103"/>
      <c r="AH501" s="103"/>
      <c r="AI501" s="103"/>
      <c r="AJ501" s="103"/>
      <c r="AK501" s="103"/>
      <c r="AL501" s="103"/>
      <c r="AM501" s="103"/>
      <c r="AN501" s="103"/>
      <c r="AO501" s="103"/>
      <c r="AP501" s="103"/>
      <c r="AQ501" s="103"/>
      <c r="AR501" s="103"/>
      <c r="AS501" s="103"/>
    </row>
    <row r="502" spans="9:45" x14ac:dyDescent="0.45">
      <c r="I502" s="44"/>
      <c r="Y502" s="103"/>
      <c r="Z502" s="103"/>
      <c r="AA502" s="103"/>
      <c r="AB502" s="103"/>
      <c r="AC502" s="103"/>
      <c r="AD502" s="103"/>
      <c r="AE502" s="103"/>
      <c r="AF502" s="103"/>
      <c r="AG502" s="103"/>
      <c r="AH502" s="103"/>
      <c r="AI502" s="103"/>
      <c r="AJ502" s="103"/>
      <c r="AK502" s="103"/>
      <c r="AL502" s="103"/>
      <c r="AM502" s="103"/>
      <c r="AN502" s="103"/>
      <c r="AO502" s="103"/>
      <c r="AP502" s="103"/>
      <c r="AQ502" s="103"/>
      <c r="AR502" s="103"/>
      <c r="AS502" s="103"/>
    </row>
    <row r="503" spans="9:45" x14ac:dyDescent="0.45">
      <c r="I503" s="44"/>
      <c r="Y503" s="103"/>
      <c r="Z503" s="103"/>
      <c r="AA503" s="103"/>
      <c r="AB503" s="103"/>
      <c r="AC503" s="103"/>
      <c r="AD503" s="103"/>
      <c r="AE503" s="103"/>
      <c r="AF503" s="103"/>
      <c r="AG503" s="103"/>
      <c r="AH503" s="103"/>
      <c r="AI503" s="103"/>
      <c r="AJ503" s="103"/>
      <c r="AK503" s="103"/>
      <c r="AL503" s="103"/>
      <c r="AM503" s="103"/>
      <c r="AN503" s="103"/>
      <c r="AO503" s="103"/>
      <c r="AP503" s="103"/>
      <c r="AQ503" s="103"/>
      <c r="AR503" s="103"/>
      <c r="AS503" s="103"/>
    </row>
    <row r="504" spans="9:45" x14ac:dyDescent="0.45">
      <c r="I504" s="44"/>
      <c r="Y504" s="103"/>
      <c r="Z504" s="103"/>
      <c r="AA504" s="103"/>
      <c r="AB504" s="103"/>
      <c r="AC504" s="103"/>
      <c r="AD504" s="103"/>
      <c r="AE504" s="103"/>
      <c r="AF504" s="103"/>
      <c r="AG504" s="103"/>
      <c r="AH504" s="103"/>
      <c r="AI504" s="103"/>
      <c r="AJ504" s="103"/>
      <c r="AK504" s="103"/>
      <c r="AL504" s="103"/>
      <c r="AM504" s="103"/>
      <c r="AN504" s="103"/>
      <c r="AO504" s="103"/>
      <c r="AP504" s="103"/>
      <c r="AQ504" s="103"/>
      <c r="AR504" s="103"/>
      <c r="AS504" s="103"/>
    </row>
    <row r="505" spans="9:45" x14ac:dyDescent="0.45">
      <c r="I505" s="44"/>
      <c r="Y505" s="103"/>
      <c r="Z505" s="103"/>
      <c r="AA505" s="103"/>
      <c r="AB505" s="103"/>
      <c r="AC505" s="103"/>
      <c r="AD505" s="103"/>
      <c r="AE505" s="103"/>
      <c r="AF505" s="103"/>
      <c r="AG505" s="103"/>
      <c r="AH505" s="103"/>
      <c r="AI505" s="103"/>
      <c r="AJ505" s="103"/>
      <c r="AK505" s="103"/>
      <c r="AL505" s="103"/>
      <c r="AM505" s="103"/>
      <c r="AN505" s="103"/>
      <c r="AO505" s="103"/>
      <c r="AP505" s="103"/>
      <c r="AQ505" s="103"/>
      <c r="AR505" s="103"/>
      <c r="AS505" s="103"/>
    </row>
    <row r="506" spans="9:45" x14ac:dyDescent="0.45">
      <c r="I506" s="44"/>
      <c r="Y506" s="103"/>
      <c r="Z506" s="103"/>
      <c r="AA506" s="103"/>
      <c r="AB506" s="103"/>
      <c r="AC506" s="103"/>
      <c r="AD506" s="103"/>
      <c r="AE506" s="103"/>
      <c r="AF506" s="103"/>
      <c r="AG506" s="103"/>
      <c r="AH506" s="103"/>
      <c r="AI506" s="103"/>
      <c r="AJ506" s="103"/>
      <c r="AK506" s="103"/>
      <c r="AL506" s="103"/>
      <c r="AM506" s="103"/>
      <c r="AN506" s="103"/>
      <c r="AO506" s="103"/>
      <c r="AP506" s="103"/>
      <c r="AQ506" s="103"/>
      <c r="AR506" s="103"/>
      <c r="AS506" s="103"/>
    </row>
    <row r="507" spans="9:45" x14ac:dyDescent="0.45">
      <c r="I507" s="44"/>
      <c r="Y507" s="103"/>
      <c r="Z507" s="103"/>
      <c r="AA507" s="103"/>
      <c r="AB507" s="103"/>
      <c r="AC507" s="103"/>
      <c r="AD507" s="103"/>
      <c r="AE507" s="103"/>
      <c r="AF507" s="103"/>
      <c r="AG507" s="103"/>
      <c r="AH507" s="103"/>
      <c r="AI507" s="103"/>
      <c r="AJ507" s="103"/>
      <c r="AK507" s="103"/>
      <c r="AL507" s="103"/>
      <c r="AM507" s="103"/>
      <c r="AN507" s="103"/>
      <c r="AO507" s="103"/>
      <c r="AP507" s="103"/>
      <c r="AQ507" s="103"/>
      <c r="AR507" s="103"/>
      <c r="AS507" s="103"/>
    </row>
    <row r="508" spans="9:45" x14ac:dyDescent="0.45">
      <c r="I508" s="44"/>
      <c r="Y508" s="103"/>
      <c r="Z508" s="103"/>
      <c r="AA508" s="103"/>
      <c r="AB508" s="103"/>
      <c r="AC508" s="103"/>
      <c r="AD508" s="103"/>
      <c r="AE508" s="103"/>
      <c r="AF508" s="103"/>
      <c r="AG508" s="103"/>
      <c r="AH508" s="103"/>
      <c r="AI508" s="103"/>
      <c r="AJ508" s="103"/>
      <c r="AK508" s="103"/>
      <c r="AL508" s="103"/>
      <c r="AM508" s="103"/>
      <c r="AN508" s="103"/>
      <c r="AO508" s="103"/>
      <c r="AP508" s="103"/>
      <c r="AQ508" s="103"/>
      <c r="AR508" s="103"/>
      <c r="AS508" s="103"/>
    </row>
    <row r="509" spans="9:45" x14ac:dyDescent="0.45">
      <c r="I509" s="44"/>
      <c r="Y509" s="103"/>
      <c r="Z509" s="103"/>
      <c r="AA509" s="103"/>
      <c r="AB509" s="103"/>
      <c r="AC509" s="103"/>
      <c r="AD509" s="103"/>
      <c r="AE509" s="103"/>
      <c r="AF509" s="103"/>
      <c r="AG509" s="103"/>
      <c r="AH509" s="103"/>
      <c r="AI509" s="103"/>
      <c r="AJ509" s="103"/>
      <c r="AK509" s="103"/>
      <c r="AL509" s="103"/>
      <c r="AM509" s="103"/>
      <c r="AN509" s="103"/>
      <c r="AO509" s="103"/>
      <c r="AP509" s="103"/>
      <c r="AQ509" s="103"/>
      <c r="AR509" s="103"/>
      <c r="AS509" s="103"/>
    </row>
    <row r="510" spans="9:45" x14ac:dyDescent="0.45">
      <c r="I510" s="44"/>
      <c r="Y510" s="103"/>
      <c r="Z510" s="103"/>
      <c r="AA510" s="103"/>
      <c r="AB510" s="103"/>
      <c r="AC510" s="103"/>
      <c r="AD510" s="103"/>
      <c r="AE510" s="103"/>
      <c r="AF510" s="103"/>
      <c r="AG510" s="103"/>
      <c r="AH510" s="103"/>
      <c r="AI510" s="103"/>
      <c r="AJ510" s="103"/>
      <c r="AK510" s="103"/>
      <c r="AL510" s="103"/>
      <c r="AM510" s="103"/>
      <c r="AN510" s="103"/>
      <c r="AO510" s="103"/>
      <c r="AP510" s="103"/>
      <c r="AQ510" s="103"/>
      <c r="AR510" s="103"/>
      <c r="AS510" s="103"/>
    </row>
    <row r="511" spans="9:45" x14ac:dyDescent="0.45">
      <c r="I511" s="44"/>
      <c r="Y511" s="103"/>
      <c r="Z511" s="103"/>
      <c r="AA511" s="103"/>
      <c r="AB511" s="103"/>
      <c r="AC511" s="103"/>
      <c r="AD511" s="103"/>
      <c r="AE511" s="103"/>
      <c r="AF511" s="103"/>
      <c r="AG511" s="103"/>
      <c r="AH511" s="103"/>
      <c r="AI511" s="103"/>
      <c r="AJ511" s="103"/>
      <c r="AK511" s="103"/>
      <c r="AL511" s="103"/>
      <c r="AM511" s="103"/>
      <c r="AN511" s="103"/>
      <c r="AO511" s="103"/>
      <c r="AP511" s="103"/>
      <c r="AQ511" s="103"/>
      <c r="AR511" s="103"/>
      <c r="AS511" s="103"/>
    </row>
    <row r="512" spans="9:45" x14ac:dyDescent="0.45">
      <c r="I512" s="44"/>
      <c r="Y512" s="103"/>
      <c r="Z512" s="103"/>
      <c r="AA512" s="103"/>
      <c r="AB512" s="103"/>
      <c r="AC512" s="103"/>
      <c r="AD512" s="103"/>
      <c r="AE512" s="103"/>
      <c r="AF512" s="103"/>
      <c r="AG512" s="103"/>
      <c r="AH512" s="103"/>
      <c r="AI512" s="103"/>
      <c r="AJ512" s="103"/>
      <c r="AK512" s="103"/>
      <c r="AL512" s="103"/>
      <c r="AM512" s="103"/>
      <c r="AN512" s="103"/>
      <c r="AO512" s="103"/>
      <c r="AP512" s="103"/>
      <c r="AQ512" s="103"/>
      <c r="AR512" s="103"/>
      <c r="AS512" s="103"/>
    </row>
    <row r="513" spans="9:45" x14ac:dyDescent="0.45">
      <c r="I513" s="44"/>
      <c r="Y513" s="103"/>
      <c r="Z513" s="103"/>
      <c r="AA513" s="103"/>
      <c r="AB513" s="103"/>
      <c r="AC513" s="103"/>
      <c r="AD513" s="103"/>
      <c r="AE513" s="103"/>
      <c r="AF513" s="103"/>
      <c r="AG513" s="103"/>
      <c r="AH513" s="103"/>
      <c r="AI513" s="103"/>
      <c r="AJ513" s="103"/>
      <c r="AK513" s="103"/>
      <c r="AL513" s="103"/>
      <c r="AM513" s="103"/>
      <c r="AN513" s="103"/>
      <c r="AO513" s="103"/>
      <c r="AP513" s="103"/>
      <c r="AQ513" s="103"/>
      <c r="AR513" s="103"/>
      <c r="AS513" s="103"/>
    </row>
    <row r="514" spans="9:45" x14ac:dyDescent="0.45">
      <c r="I514" s="44"/>
      <c r="Y514" s="103"/>
      <c r="Z514" s="103"/>
      <c r="AA514" s="103"/>
      <c r="AB514" s="103"/>
      <c r="AC514" s="103"/>
      <c r="AD514" s="103"/>
      <c r="AE514" s="103"/>
      <c r="AF514" s="103"/>
      <c r="AG514" s="103"/>
      <c r="AH514" s="103"/>
      <c r="AI514" s="103"/>
      <c r="AJ514" s="103"/>
      <c r="AK514" s="103"/>
      <c r="AL514" s="103"/>
      <c r="AM514" s="103"/>
      <c r="AN514" s="103"/>
      <c r="AO514" s="103"/>
      <c r="AP514" s="103"/>
      <c r="AQ514" s="103"/>
      <c r="AR514" s="103"/>
      <c r="AS514" s="103"/>
    </row>
    <row r="515" spans="9:45" x14ac:dyDescent="0.45">
      <c r="I515" s="44"/>
      <c r="Y515" s="103"/>
      <c r="Z515" s="103"/>
      <c r="AA515" s="103"/>
      <c r="AB515" s="103"/>
      <c r="AC515" s="103"/>
      <c r="AD515" s="103"/>
      <c r="AE515" s="103"/>
      <c r="AF515" s="103"/>
      <c r="AG515" s="103"/>
      <c r="AH515" s="103"/>
      <c r="AI515" s="103"/>
      <c r="AJ515" s="103"/>
      <c r="AK515" s="103"/>
      <c r="AL515" s="103"/>
      <c r="AM515" s="103"/>
      <c r="AN515" s="103"/>
      <c r="AO515" s="103"/>
      <c r="AP515" s="103"/>
      <c r="AQ515" s="103"/>
      <c r="AR515" s="103"/>
      <c r="AS515" s="103"/>
    </row>
    <row r="516" spans="9:45" x14ac:dyDescent="0.45">
      <c r="I516" s="44"/>
      <c r="Y516" s="103"/>
      <c r="Z516" s="103"/>
      <c r="AA516" s="103"/>
      <c r="AB516" s="103"/>
      <c r="AC516" s="103"/>
      <c r="AD516" s="103"/>
      <c r="AE516" s="103"/>
      <c r="AF516" s="103"/>
      <c r="AG516" s="103"/>
      <c r="AH516" s="103"/>
      <c r="AI516" s="103"/>
      <c r="AJ516" s="103"/>
      <c r="AK516" s="103"/>
      <c r="AL516" s="103"/>
      <c r="AM516" s="103"/>
      <c r="AN516" s="103"/>
      <c r="AO516" s="103"/>
      <c r="AP516" s="103"/>
      <c r="AQ516" s="103"/>
      <c r="AR516" s="103"/>
      <c r="AS516" s="103"/>
    </row>
    <row r="517" spans="9:45" x14ac:dyDescent="0.45">
      <c r="I517" s="44"/>
      <c r="Y517" s="103"/>
      <c r="Z517" s="103"/>
      <c r="AA517" s="103"/>
      <c r="AB517" s="103"/>
      <c r="AC517" s="103"/>
      <c r="AD517" s="103"/>
      <c r="AE517" s="103"/>
      <c r="AF517" s="103"/>
      <c r="AG517" s="103"/>
      <c r="AH517" s="103"/>
      <c r="AI517" s="103"/>
      <c r="AJ517" s="103"/>
      <c r="AK517" s="103"/>
      <c r="AL517" s="103"/>
      <c r="AM517" s="103"/>
      <c r="AN517" s="103"/>
      <c r="AO517" s="103"/>
      <c r="AP517" s="103"/>
      <c r="AQ517" s="103"/>
      <c r="AR517" s="103"/>
      <c r="AS517" s="103"/>
    </row>
    <row r="518" spans="9:45" x14ac:dyDescent="0.45">
      <c r="I518" s="44"/>
      <c r="Y518" s="103"/>
      <c r="Z518" s="103"/>
      <c r="AA518" s="103"/>
      <c r="AB518" s="103"/>
      <c r="AC518" s="103"/>
      <c r="AD518" s="103"/>
      <c r="AE518" s="103"/>
      <c r="AF518" s="103"/>
      <c r="AG518" s="103"/>
      <c r="AH518" s="103"/>
      <c r="AI518" s="103"/>
      <c r="AJ518" s="103"/>
      <c r="AK518" s="103"/>
      <c r="AL518" s="103"/>
      <c r="AM518" s="103"/>
      <c r="AN518" s="103"/>
      <c r="AO518" s="103"/>
      <c r="AP518" s="103"/>
      <c r="AQ518" s="103"/>
      <c r="AR518" s="103"/>
      <c r="AS518" s="103"/>
    </row>
    <row r="519" spans="9:45" x14ac:dyDescent="0.45">
      <c r="I519" s="44"/>
      <c r="Y519" s="103"/>
      <c r="Z519" s="103"/>
      <c r="AA519" s="103"/>
      <c r="AB519" s="103"/>
      <c r="AC519" s="103"/>
      <c r="AD519" s="103"/>
      <c r="AE519" s="103"/>
      <c r="AF519" s="103"/>
      <c r="AG519" s="103"/>
      <c r="AH519" s="103"/>
      <c r="AI519" s="103"/>
      <c r="AJ519" s="103"/>
      <c r="AK519" s="103"/>
      <c r="AL519" s="103"/>
      <c r="AM519" s="103"/>
      <c r="AN519" s="103"/>
      <c r="AO519" s="103"/>
      <c r="AP519" s="103"/>
      <c r="AQ519" s="103"/>
      <c r="AR519" s="103"/>
      <c r="AS519" s="103"/>
    </row>
    <row r="520" spans="9:45" x14ac:dyDescent="0.45">
      <c r="I520" s="44"/>
      <c r="Y520" s="103"/>
      <c r="Z520" s="103"/>
      <c r="AA520" s="103"/>
      <c r="AB520" s="103"/>
      <c r="AC520" s="103"/>
      <c r="AD520" s="103"/>
      <c r="AE520" s="103"/>
      <c r="AF520" s="103"/>
      <c r="AG520" s="103"/>
      <c r="AH520" s="103"/>
      <c r="AI520" s="103"/>
      <c r="AJ520" s="103"/>
      <c r="AK520" s="103"/>
      <c r="AL520" s="103"/>
      <c r="AM520" s="103"/>
      <c r="AN520" s="103"/>
      <c r="AO520" s="103"/>
      <c r="AP520" s="103"/>
      <c r="AQ520" s="103"/>
      <c r="AR520" s="103"/>
      <c r="AS520" s="103"/>
    </row>
    <row r="521" spans="9:45" x14ac:dyDescent="0.45">
      <c r="I521" s="44"/>
      <c r="Y521" s="103"/>
      <c r="Z521" s="103"/>
      <c r="AA521" s="103"/>
      <c r="AB521" s="103"/>
      <c r="AC521" s="103"/>
      <c r="AD521" s="103"/>
      <c r="AE521" s="103"/>
      <c r="AF521" s="103"/>
      <c r="AG521" s="103"/>
      <c r="AH521" s="103"/>
      <c r="AI521" s="103"/>
      <c r="AJ521" s="103"/>
      <c r="AK521" s="103"/>
      <c r="AL521" s="103"/>
      <c r="AM521" s="103"/>
      <c r="AN521" s="103"/>
      <c r="AO521" s="103"/>
      <c r="AP521" s="103"/>
      <c r="AQ521" s="103"/>
      <c r="AR521" s="103"/>
      <c r="AS521" s="103"/>
    </row>
    <row r="522" spans="9:45" x14ac:dyDescent="0.45">
      <c r="I522" s="44"/>
      <c r="Y522" s="103"/>
      <c r="Z522" s="103"/>
      <c r="AA522" s="103"/>
      <c r="AB522" s="103"/>
      <c r="AC522" s="103"/>
      <c r="AD522" s="103"/>
      <c r="AE522" s="103"/>
      <c r="AF522" s="103"/>
      <c r="AG522" s="103"/>
      <c r="AH522" s="103"/>
      <c r="AI522" s="103"/>
      <c r="AJ522" s="103"/>
      <c r="AK522" s="103"/>
      <c r="AL522" s="103"/>
      <c r="AM522" s="103"/>
      <c r="AN522" s="103"/>
      <c r="AO522" s="103"/>
      <c r="AP522" s="103"/>
      <c r="AQ522" s="103"/>
      <c r="AR522" s="103"/>
      <c r="AS522" s="103"/>
    </row>
    <row r="523" spans="9:45" x14ac:dyDescent="0.45">
      <c r="I523" s="44"/>
      <c r="Y523" s="103"/>
      <c r="Z523" s="103"/>
      <c r="AA523" s="103"/>
      <c r="AB523" s="103"/>
      <c r="AC523" s="103"/>
      <c r="AD523" s="103"/>
      <c r="AE523" s="103"/>
      <c r="AF523" s="103"/>
      <c r="AG523" s="103"/>
      <c r="AH523" s="103"/>
      <c r="AI523" s="103"/>
      <c r="AJ523" s="103"/>
      <c r="AK523" s="103"/>
      <c r="AL523" s="103"/>
      <c r="AM523" s="103"/>
      <c r="AN523" s="103"/>
      <c r="AO523" s="103"/>
      <c r="AP523" s="103"/>
      <c r="AQ523" s="103"/>
      <c r="AR523" s="103"/>
      <c r="AS523" s="103"/>
    </row>
    <row r="524" spans="9:45" x14ac:dyDescent="0.45">
      <c r="I524" s="44"/>
      <c r="Y524" s="103"/>
      <c r="Z524" s="103"/>
      <c r="AA524" s="103"/>
      <c r="AB524" s="103"/>
      <c r="AC524" s="103"/>
      <c r="AD524" s="103"/>
      <c r="AE524" s="103"/>
      <c r="AF524" s="103"/>
      <c r="AG524" s="103"/>
      <c r="AH524" s="103"/>
      <c r="AI524" s="103"/>
      <c r="AJ524" s="103"/>
      <c r="AK524" s="103"/>
      <c r="AL524" s="103"/>
      <c r="AM524" s="103"/>
      <c r="AN524" s="103"/>
      <c r="AO524" s="103"/>
      <c r="AP524" s="103"/>
      <c r="AQ524" s="103"/>
      <c r="AR524" s="103"/>
      <c r="AS524" s="103"/>
    </row>
    <row r="525" spans="9:45" x14ac:dyDescent="0.45">
      <c r="I525" s="44"/>
      <c r="Y525" s="103"/>
      <c r="Z525" s="103"/>
      <c r="AA525" s="103"/>
      <c r="AB525" s="103"/>
      <c r="AC525" s="103"/>
      <c r="AD525" s="103"/>
      <c r="AE525" s="103"/>
      <c r="AF525" s="103"/>
      <c r="AG525" s="103"/>
      <c r="AH525" s="103"/>
      <c r="AI525" s="103"/>
      <c r="AJ525" s="103"/>
      <c r="AK525" s="103"/>
      <c r="AL525" s="103"/>
      <c r="AM525" s="103"/>
      <c r="AN525" s="103"/>
      <c r="AO525" s="103"/>
      <c r="AP525" s="103"/>
      <c r="AQ525" s="103"/>
      <c r="AR525" s="103"/>
      <c r="AS525" s="103"/>
    </row>
    <row r="526" spans="9:45" x14ac:dyDescent="0.45">
      <c r="I526" s="44"/>
      <c r="Y526" s="103"/>
      <c r="Z526" s="103"/>
      <c r="AA526" s="103"/>
      <c r="AB526" s="103"/>
      <c r="AC526" s="103"/>
      <c r="AD526" s="103"/>
      <c r="AE526" s="103"/>
      <c r="AF526" s="103"/>
      <c r="AG526" s="103"/>
      <c r="AH526" s="103"/>
      <c r="AI526" s="103"/>
      <c r="AJ526" s="103"/>
      <c r="AK526" s="103"/>
      <c r="AL526" s="103"/>
      <c r="AM526" s="103"/>
      <c r="AN526" s="103"/>
      <c r="AO526" s="103"/>
      <c r="AP526" s="103"/>
      <c r="AQ526" s="103"/>
      <c r="AR526" s="103"/>
      <c r="AS526" s="103"/>
    </row>
    <row r="527" spans="9:45" x14ac:dyDescent="0.45">
      <c r="I527" s="44"/>
      <c r="Y527" s="103"/>
      <c r="Z527" s="103"/>
      <c r="AA527" s="103"/>
      <c r="AB527" s="103"/>
      <c r="AC527" s="103"/>
      <c r="AD527" s="103"/>
      <c r="AE527" s="103"/>
      <c r="AF527" s="103"/>
      <c r="AG527" s="103"/>
      <c r="AH527" s="103"/>
      <c r="AI527" s="103"/>
      <c r="AJ527" s="103"/>
      <c r="AK527" s="103"/>
      <c r="AL527" s="103"/>
      <c r="AM527" s="103"/>
      <c r="AN527" s="103"/>
      <c r="AO527" s="103"/>
      <c r="AP527" s="103"/>
      <c r="AQ527" s="103"/>
      <c r="AR527" s="103"/>
      <c r="AS527" s="103"/>
    </row>
    <row r="528" spans="9:45" x14ac:dyDescent="0.45">
      <c r="I528" s="44"/>
      <c r="Y528" s="103"/>
      <c r="Z528" s="103"/>
      <c r="AA528" s="103"/>
      <c r="AB528" s="103"/>
      <c r="AC528" s="103"/>
      <c r="AD528" s="103"/>
      <c r="AE528" s="103"/>
      <c r="AF528" s="103"/>
      <c r="AG528" s="103"/>
      <c r="AH528" s="103"/>
      <c r="AI528" s="103"/>
      <c r="AJ528" s="103"/>
      <c r="AK528" s="103"/>
      <c r="AL528" s="103"/>
      <c r="AM528" s="103"/>
      <c r="AN528" s="103"/>
      <c r="AO528" s="103"/>
      <c r="AP528" s="103"/>
      <c r="AQ528" s="103"/>
      <c r="AR528" s="103"/>
      <c r="AS528" s="103"/>
    </row>
    <row r="529" spans="9:45" x14ac:dyDescent="0.45">
      <c r="I529" s="44"/>
      <c r="Y529" s="103"/>
      <c r="Z529" s="103"/>
      <c r="AA529" s="103"/>
      <c r="AB529" s="103"/>
      <c r="AC529" s="103"/>
      <c r="AD529" s="103"/>
      <c r="AE529" s="103"/>
      <c r="AF529" s="103"/>
      <c r="AG529" s="103"/>
      <c r="AH529" s="103"/>
      <c r="AI529" s="103"/>
      <c r="AJ529" s="103"/>
      <c r="AK529" s="103"/>
      <c r="AL529" s="103"/>
      <c r="AM529" s="103"/>
      <c r="AN529" s="103"/>
      <c r="AO529" s="103"/>
      <c r="AP529" s="103"/>
      <c r="AQ529" s="103"/>
      <c r="AR529" s="103"/>
      <c r="AS529" s="103"/>
    </row>
    <row r="530" spans="9:45" x14ac:dyDescent="0.45">
      <c r="I530" s="44"/>
      <c r="Y530" s="103"/>
      <c r="Z530" s="103"/>
      <c r="AA530" s="103"/>
      <c r="AB530" s="103"/>
      <c r="AC530" s="103"/>
      <c r="AD530" s="103"/>
      <c r="AE530" s="103"/>
      <c r="AF530" s="103"/>
      <c r="AG530" s="103"/>
      <c r="AH530" s="103"/>
      <c r="AI530" s="103"/>
      <c r="AJ530" s="103"/>
      <c r="AK530" s="103"/>
      <c r="AL530" s="103"/>
      <c r="AM530" s="103"/>
      <c r="AN530" s="103"/>
      <c r="AO530" s="103"/>
      <c r="AP530" s="103"/>
      <c r="AQ530" s="103"/>
      <c r="AR530" s="103"/>
      <c r="AS530" s="103"/>
    </row>
    <row r="531" spans="9:45" x14ac:dyDescent="0.45">
      <c r="I531" s="44"/>
      <c r="Y531" s="103"/>
      <c r="Z531" s="103"/>
      <c r="AA531" s="103"/>
      <c r="AB531" s="103"/>
      <c r="AC531" s="103"/>
      <c r="AD531" s="103"/>
      <c r="AE531" s="103"/>
      <c r="AF531" s="103"/>
      <c r="AG531" s="103"/>
      <c r="AH531" s="103"/>
      <c r="AI531" s="103"/>
      <c r="AJ531" s="103"/>
      <c r="AK531" s="103"/>
      <c r="AL531" s="103"/>
      <c r="AM531" s="103"/>
      <c r="AN531" s="103"/>
      <c r="AO531" s="103"/>
      <c r="AP531" s="103"/>
      <c r="AQ531" s="103"/>
      <c r="AR531" s="103"/>
      <c r="AS531" s="103"/>
    </row>
    <row r="532" spans="9:45" x14ac:dyDescent="0.45">
      <c r="I532" s="44"/>
      <c r="Y532" s="103"/>
      <c r="Z532" s="103"/>
      <c r="AA532" s="103"/>
      <c r="AB532" s="103"/>
      <c r="AC532" s="103"/>
      <c r="AD532" s="103"/>
      <c r="AE532" s="103"/>
      <c r="AF532" s="103"/>
      <c r="AG532" s="103"/>
      <c r="AH532" s="103"/>
      <c r="AI532" s="103"/>
      <c r="AJ532" s="103"/>
      <c r="AK532" s="103"/>
      <c r="AL532" s="103"/>
      <c r="AM532" s="103"/>
      <c r="AN532" s="103"/>
      <c r="AO532" s="103"/>
      <c r="AP532" s="103"/>
      <c r="AQ532" s="103"/>
      <c r="AR532" s="103"/>
      <c r="AS532" s="103"/>
    </row>
    <row r="533" spans="9:45" x14ac:dyDescent="0.45">
      <c r="I533" s="44"/>
      <c r="Y533" s="103"/>
      <c r="Z533" s="103"/>
      <c r="AA533" s="103"/>
      <c r="AB533" s="103"/>
      <c r="AC533" s="103"/>
      <c r="AD533" s="103"/>
      <c r="AE533" s="103"/>
      <c r="AF533" s="103"/>
      <c r="AG533" s="103"/>
      <c r="AH533" s="103"/>
      <c r="AI533" s="103"/>
      <c r="AJ533" s="103"/>
      <c r="AK533" s="103"/>
      <c r="AL533" s="103"/>
      <c r="AM533" s="103"/>
      <c r="AN533" s="103"/>
      <c r="AO533" s="103"/>
      <c r="AP533" s="103"/>
      <c r="AQ533" s="103"/>
      <c r="AR533" s="103"/>
      <c r="AS533" s="103"/>
    </row>
    <row r="534" spans="9:45" x14ac:dyDescent="0.45">
      <c r="I534" s="44"/>
      <c r="Y534" s="103"/>
      <c r="Z534" s="103"/>
      <c r="AA534" s="103"/>
      <c r="AB534" s="103"/>
      <c r="AC534" s="103"/>
      <c r="AD534" s="103"/>
      <c r="AE534" s="103"/>
      <c r="AF534" s="103"/>
      <c r="AG534" s="103"/>
      <c r="AH534" s="103"/>
      <c r="AI534" s="103"/>
      <c r="AJ534" s="103"/>
      <c r="AK534" s="103"/>
      <c r="AL534" s="103"/>
      <c r="AM534" s="103"/>
      <c r="AN534" s="103"/>
      <c r="AO534" s="103"/>
      <c r="AP534" s="103"/>
      <c r="AQ534" s="103"/>
      <c r="AR534" s="103"/>
      <c r="AS534" s="103"/>
    </row>
    <row r="535" spans="9:45" x14ac:dyDescent="0.45">
      <c r="I535" s="44"/>
      <c r="Y535" s="103"/>
      <c r="Z535" s="103"/>
      <c r="AA535" s="103"/>
      <c r="AB535" s="103"/>
      <c r="AC535" s="103"/>
      <c r="AD535" s="103"/>
      <c r="AE535" s="103"/>
      <c r="AF535" s="103"/>
      <c r="AG535" s="103"/>
      <c r="AH535" s="103"/>
      <c r="AI535" s="103"/>
      <c r="AJ535" s="103"/>
      <c r="AK535" s="103"/>
      <c r="AL535" s="103"/>
      <c r="AM535" s="103"/>
      <c r="AN535" s="103"/>
      <c r="AO535" s="103"/>
      <c r="AP535" s="103"/>
      <c r="AQ535" s="103"/>
      <c r="AR535" s="103"/>
      <c r="AS535" s="103"/>
    </row>
    <row r="536" spans="9:45" x14ac:dyDescent="0.45">
      <c r="I536" s="44"/>
      <c r="Y536" s="103"/>
      <c r="Z536" s="103"/>
      <c r="AA536" s="103"/>
      <c r="AB536" s="103"/>
      <c r="AC536" s="103"/>
      <c r="AD536" s="103"/>
      <c r="AE536" s="103"/>
      <c r="AF536" s="103"/>
      <c r="AG536" s="103"/>
      <c r="AH536" s="103"/>
      <c r="AI536" s="103"/>
      <c r="AJ536" s="103"/>
      <c r="AK536" s="103"/>
      <c r="AL536" s="103"/>
      <c r="AM536" s="103"/>
      <c r="AN536" s="103"/>
      <c r="AO536" s="103"/>
      <c r="AP536" s="103"/>
      <c r="AQ536" s="103"/>
      <c r="AR536" s="103"/>
      <c r="AS536" s="103"/>
    </row>
    <row r="537" spans="9:45" x14ac:dyDescent="0.45">
      <c r="I537" s="44"/>
      <c r="Y537" s="103"/>
      <c r="Z537" s="103"/>
      <c r="AA537" s="103"/>
      <c r="AB537" s="103"/>
      <c r="AC537" s="103"/>
      <c r="AD537" s="103"/>
      <c r="AE537" s="103"/>
      <c r="AF537" s="103"/>
      <c r="AG537" s="103"/>
      <c r="AH537" s="103"/>
      <c r="AI537" s="103"/>
      <c r="AJ537" s="103"/>
      <c r="AK537" s="103"/>
      <c r="AL537" s="103"/>
      <c r="AM537" s="103"/>
      <c r="AN537" s="103"/>
      <c r="AO537" s="103"/>
      <c r="AP537" s="103"/>
      <c r="AQ537" s="103"/>
      <c r="AR537" s="103"/>
      <c r="AS537" s="103"/>
    </row>
    <row r="538" spans="9:45" x14ac:dyDescent="0.45">
      <c r="I538" s="44"/>
      <c r="Y538" s="103"/>
      <c r="Z538" s="103"/>
      <c r="AA538" s="103"/>
      <c r="AB538" s="103"/>
      <c r="AC538" s="103"/>
      <c r="AD538" s="103"/>
      <c r="AE538" s="103"/>
      <c r="AF538" s="103"/>
      <c r="AG538" s="103"/>
      <c r="AH538" s="103"/>
      <c r="AI538" s="103"/>
      <c r="AJ538" s="103"/>
      <c r="AK538" s="103"/>
      <c r="AL538" s="103"/>
      <c r="AM538" s="103"/>
      <c r="AN538" s="103"/>
      <c r="AO538" s="103"/>
      <c r="AP538" s="103"/>
      <c r="AQ538" s="103"/>
      <c r="AR538" s="103"/>
      <c r="AS538" s="103"/>
    </row>
    <row r="539" spans="9:45" x14ac:dyDescent="0.45">
      <c r="I539" s="44"/>
      <c r="Y539" s="103"/>
      <c r="Z539" s="103"/>
      <c r="AA539" s="103"/>
      <c r="AB539" s="103"/>
      <c r="AC539" s="103"/>
      <c r="AD539" s="103"/>
      <c r="AE539" s="103"/>
      <c r="AF539" s="103"/>
      <c r="AG539" s="103"/>
      <c r="AH539" s="103"/>
      <c r="AI539" s="103"/>
      <c r="AJ539" s="103"/>
      <c r="AK539" s="103"/>
      <c r="AL539" s="103"/>
      <c r="AM539" s="103"/>
      <c r="AN539" s="103"/>
      <c r="AO539" s="103"/>
      <c r="AP539" s="103"/>
      <c r="AQ539" s="103"/>
      <c r="AR539" s="103"/>
      <c r="AS539" s="103"/>
    </row>
    <row r="540" spans="9:45" x14ac:dyDescent="0.45">
      <c r="I540" s="44"/>
      <c r="Y540" s="103"/>
      <c r="Z540" s="103"/>
      <c r="AA540" s="103"/>
      <c r="AB540" s="103"/>
      <c r="AC540" s="103"/>
      <c r="AD540" s="103"/>
      <c r="AE540" s="103"/>
      <c r="AF540" s="103"/>
      <c r="AG540" s="103"/>
      <c r="AH540" s="103"/>
      <c r="AI540" s="103"/>
      <c r="AJ540" s="103"/>
      <c r="AK540" s="103"/>
      <c r="AL540" s="103"/>
      <c r="AM540" s="103"/>
      <c r="AN540" s="103"/>
      <c r="AO540" s="103"/>
      <c r="AP540" s="103"/>
      <c r="AQ540" s="103"/>
      <c r="AR540" s="103"/>
      <c r="AS540" s="103"/>
    </row>
    <row r="541" spans="9:45" x14ac:dyDescent="0.45">
      <c r="I541" s="44"/>
      <c r="Y541" s="103"/>
      <c r="Z541" s="103"/>
      <c r="AA541" s="103"/>
      <c r="AB541" s="103"/>
      <c r="AC541" s="103"/>
      <c r="AD541" s="103"/>
      <c r="AE541" s="103"/>
      <c r="AF541" s="103"/>
      <c r="AG541" s="103"/>
      <c r="AH541" s="103"/>
      <c r="AI541" s="103"/>
      <c r="AJ541" s="103"/>
      <c r="AK541" s="103"/>
      <c r="AL541" s="103"/>
      <c r="AM541" s="103"/>
      <c r="AN541" s="103"/>
      <c r="AO541" s="103"/>
      <c r="AP541" s="103"/>
      <c r="AQ541" s="103"/>
      <c r="AR541" s="103"/>
      <c r="AS541" s="103"/>
    </row>
    <row r="542" spans="9:45" x14ac:dyDescent="0.45">
      <c r="I542" s="44"/>
      <c r="Y542" s="103"/>
      <c r="Z542" s="103"/>
      <c r="AA542" s="103"/>
      <c r="AB542" s="103"/>
      <c r="AC542" s="103"/>
      <c r="AD542" s="103"/>
      <c r="AE542" s="103"/>
      <c r="AF542" s="103"/>
      <c r="AG542" s="103"/>
      <c r="AH542" s="103"/>
      <c r="AI542" s="103"/>
      <c r="AJ542" s="103"/>
      <c r="AK542" s="103"/>
      <c r="AL542" s="103"/>
      <c r="AM542" s="103"/>
      <c r="AN542" s="103"/>
      <c r="AO542" s="103"/>
      <c r="AP542" s="103"/>
      <c r="AQ542" s="103"/>
      <c r="AR542" s="103"/>
      <c r="AS542" s="103"/>
    </row>
    <row r="543" spans="9:45" x14ac:dyDescent="0.45">
      <c r="I543" s="44"/>
      <c r="Y543" s="103"/>
      <c r="Z543" s="103"/>
      <c r="AA543" s="103"/>
      <c r="AB543" s="103"/>
      <c r="AC543" s="103"/>
      <c r="AD543" s="103"/>
      <c r="AE543" s="103"/>
      <c r="AF543" s="103"/>
      <c r="AG543" s="103"/>
      <c r="AH543" s="103"/>
      <c r="AI543" s="103"/>
      <c r="AJ543" s="103"/>
      <c r="AK543" s="103"/>
      <c r="AL543" s="103"/>
      <c r="AM543" s="103"/>
      <c r="AN543" s="103"/>
      <c r="AO543" s="103"/>
      <c r="AP543" s="103"/>
      <c r="AQ543" s="103"/>
      <c r="AR543" s="103"/>
      <c r="AS543" s="103"/>
    </row>
    <row r="544" spans="9:45" x14ac:dyDescent="0.45">
      <c r="I544" s="44"/>
      <c r="Y544" s="103"/>
      <c r="Z544" s="103"/>
      <c r="AA544" s="103"/>
      <c r="AB544" s="103"/>
      <c r="AC544" s="103"/>
      <c r="AD544" s="103"/>
      <c r="AE544" s="103"/>
      <c r="AF544" s="103"/>
      <c r="AG544" s="103"/>
      <c r="AH544" s="103"/>
      <c r="AI544" s="103"/>
      <c r="AJ544" s="103"/>
      <c r="AK544" s="103"/>
      <c r="AL544" s="103"/>
      <c r="AM544" s="103"/>
      <c r="AN544" s="103"/>
      <c r="AO544" s="103"/>
      <c r="AP544" s="103"/>
      <c r="AQ544" s="103"/>
      <c r="AR544" s="103"/>
      <c r="AS544" s="103"/>
    </row>
    <row r="545" spans="9:45" x14ac:dyDescent="0.45">
      <c r="I545" s="44"/>
      <c r="Y545" s="103"/>
      <c r="Z545" s="103"/>
      <c r="AA545" s="103"/>
      <c r="AB545" s="103"/>
      <c r="AC545" s="103"/>
      <c r="AD545" s="103"/>
      <c r="AE545" s="103"/>
      <c r="AF545" s="103"/>
      <c r="AG545" s="103"/>
      <c r="AH545" s="103"/>
      <c r="AI545" s="103"/>
      <c r="AJ545" s="103"/>
      <c r="AK545" s="103"/>
      <c r="AL545" s="103"/>
      <c r="AM545" s="103"/>
      <c r="AN545" s="103"/>
      <c r="AO545" s="103"/>
      <c r="AP545" s="103"/>
      <c r="AQ545" s="103"/>
      <c r="AR545" s="103"/>
      <c r="AS545" s="103"/>
    </row>
    <row r="546" spans="9:45" x14ac:dyDescent="0.45">
      <c r="I546" s="44"/>
      <c r="Y546" s="103"/>
      <c r="Z546" s="103"/>
      <c r="AA546" s="103"/>
      <c r="AB546" s="103"/>
      <c r="AC546" s="103"/>
      <c r="AD546" s="103"/>
      <c r="AE546" s="103"/>
      <c r="AF546" s="103"/>
      <c r="AG546" s="103"/>
      <c r="AH546" s="103"/>
      <c r="AI546" s="103"/>
      <c r="AJ546" s="103"/>
      <c r="AK546" s="103"/>
      <c r="AL546" s="103"/>
      <c r="AM546" s="103"/>
      <c r="AN546" s="103"/>
      <c r="AO546" s="103"/>
      <c r="AP546" s="103"/>
      <c r="AQ546" s="103"/>
      <c r="AR546" s="103"/>
      <c r="AS546" s="103"/>
    </row>
    <row r="547" spans="9:45" x14ac:dyDescent="0.45">
      <c r="I547" s="44"/>
      <c r="Y547" s="103"/>
      <c r="Z547" s="103"/>
      <c r="AA547" s="103"/>
      <c r="AB547" s="103"/>
      <c r="AC547" s="103"/>
      <c r="AD547" s="103"/>
      <c r="AE547" s="103"/>
      <c r="AF547" s="103"/>
      <c r="AG547" s="103"/>
      <c r="AH547" s="103"/>
      <c r="AI547" s="103"/>
      <c r="AJ547" s="103"/>
      <c r="AK547" s="103"/>
      <c r="AL547" s="103"/>
      <c r="AM547" s="103"/>
      <c r="AN547" s="103"/>
      <c r="AO547" s="103"/>
      <c r="AP547" s="103"/>
      <c r="AQ547" s="103"/>
      <c r="AR547" s="103"/>
      <c r="AS547" s="103"/>
    </row>
    <row r="548" spans="9:45" x14ac:dyDescent="0.45">
      <c r="I548" s="44"/>
      <c r="Y548" s="103"/>
      <c r="Z548" s="103"/>
      <c r="AA548" s="103"/>
      <c r="AB548" s="103"/>
      <c r="AC548" s="103"/>
      <c r="AD548" s="103"/>
      <c r="AE548" s="103"/>
      <c r="AF548" s="103"/>
      <c r="AG548" s="103"/>
      <c r="AH548" s="103"/>
      <c r="AI548" s="103"/>
      <c r="AJ548" s="103"/>
      <c r="AK548" s="103"/>
      <c r="AL548" s="103"/>
      <c r="AM548" s="103"/>
      <c r="AN548" s="103"/>
      <c r="AO548" s="103"/>
      <c r="AP548" s="103"/>
      <c r="AQ548" s="103"/>
      <c r="AR548" s="103"/>
      <c r="AS548" s="103"/>
    </row>
    <row r="549" spans="9:45" x14ac:dyDescent="0.45">
      <c r="I549" s="44"/>
      <c r="Y549" s="103"/>
      <c r="Z549" s="103"/>
      <c r="AA549" s="103"/>
      <c r="AB549" s="103"/>
      <c r="AC549" s="103"/>
      <c r="AD549" s="103"/>
      <c r="AE549" s="103"/>
      <c r="AF549" s="103"/>
      <c r="AG549" s="103"/>
      <c r="AH549" s="103"/>
      <c r="AI549" s="103"/>
      <c r="AJ549" s="103"/>
      <c r="AK549" s="103"/>
      <c r="AL549" s="103"/>
      <c r="AM549" s="103"/>
      <c r="AN549" s="103"/>
      <c r="AO549" s="103"/>
      <c r="AP549" s="103"/>
      <c r="AQ549" s="103"/>
      <c r="AR549" s="103"/>
      <c r="AS549" s="103"/>
    </row>
    <row r="550" spans="9:45" x14ac:dyDescent="0.45">
      <c r="I550" s="44"/>
      <c r="Y550" s="103"/>
      <c r="Z550" s="103"/>
      <c r="AA550" s="103"/>
      <c r="AB550" s="103"/>
      <c r="AC550" s="103"/>
      <c r="AD550" s="103"/>
      <c r="AE550" s="103"/>
      <c r="AF550" s="103"/>
      <c r="AG550" s="103"/>
      <c r="AH550" s="103"/>
      <c r="AI550" s="103"/>
      <c r="AJ550" s="103"/>
      <c r="AK550" s="103"/>
      <c r="AL550" s="103"/>
      <c r="AM550" s="103"/>
      <c r="AN550" s="103"/>
      <c r="AO550" s="103"/>
      <c r="AP550" s="103"/>
      <c r="AQ550" s="103"/>
      <c r="AR550" s="103"/>
      <c r="AS550" s="103"/>
    </row>
    <row r="551" spans="9:45" x14ac:dyDescent="0.45">
      <c r="I551" s="44"/>
      <c r="Y551" s="103"/>
      <c r="Z551" s="103"/>
      <c r="AA551" s="103"/>
      <c r="AB551" s="103"/>
      <c r="AC551" s="103"/>
      <c r="AD551" s="103"/>
      <c r="AE551" s="103"/>
      <c r="AF551" s="103"/>
      <c r="AG551" s="103"/>
      <c r="AH551" s="103"/>
      <c r="AI551" s="103"/>
      <c r="AJ551" s="103"/>
      <c r="AK551" s="103"/>
      <c r="AL551" s="103"/>
      <c r="AM551" s="103"/>
      <c r="AN551" s="103"/>
      <c r="AO551" s="103"/>
      <c r="AP551" s="103"/>
      <c r="AQ551" s="103"/>
      <c r="AR551" s="103"/>
      <c r="AS551" s="103"/>
    </row>
    <row r="552" spans="9:45" x14ac:dyDescent="0.45">
      <c r="I552" s="44"/>
      <c r="Y552" s="103"/>
      <c r="Z552" s="103"/>
      <c r="AA552" s="103"/>
      <c r="AB552" s="103"/>
      <c r="AC552" s="103"/>
      <c r="AD552" s="103"/>
      <c r="AE552" s="103"/>
      <c r="AF552" s="103"/>
      <c r="AG552" s="103"/>
      <c r="AH552" s="103"/>
      <c r="AI552" s="103"/>
      <c r="AJ552" s="103"/>
      <c r="AK552" s="103"/>
      <c r="AL552" s="103"/>
      <c r="AM552" s="103"/>
      <c r="AN552" s="103"/>
      <c r="AO552" s="103"/>
      <c r="AP552" s="103"/>
      <c r="AQ552" s="103"/>
      <c r="AR552" s="103"/>
      <c r="AS552" s="103"/>
    </row>
    <row r="553" spans="9:45" x14ac:dyDescent="0.45">
      <c r="I553" s="44"/>
      <c r="Y553" s="103"/>
      <c r="Z553" s="103"/>
      <c r="AA553" s="103"/>
      <c r="AB553" s="103"/>
      <c r="AC553" s="103"/>
      <c r="AD553" s="103"/>
      <c r="AE553" s="103"/>
      <c r="AF553" s="103"/>
      <c r="AG553" s="103"/>
      <c r="AH553" s="103"/>
      <c r="AI553" s="103"/>
      <c r="AJ553" s="103"/>
      <c r="AK553" s="103"/>
      <c r="AL553" s="103"/>
      <c r="AM553" s="103"/>
      <c r="AN553" s="103"/>
      <c r="AO553" s="103"/>
      <c r="AP553" s="103"/>
      <c r="AQ553" s="103"/>
      <c r="AR553" s="103"/>
      <c r="AS553" s="103"/>
    </row>
    <row r="554" spans="9:45" x14ac:dyDescent="0.45">
      <c r="I554" s="44"/>
      <c r="Y554" s="103"/>
      <c r="Z554" s="103"/>
      <c r="AA554" s="103"/>
      <c r="AB554" s="103"/>
      <c r="AC554" s="103"/>
      <c r="AD554" s="103"/>
      <c r="AE554" s="103"/>
      <c r="AF554" s="103"/>
      <c r="AG554" s="103"/>
      <c r="AH554" s="103"/>
      <c r="AI554" s="103"/>
      <c r="AJ554" s="103"/>
      <c r="AK554" s="103"/>
      <c r="AL554" s="103"/>
      <c r="AM554" s="103"/>
      <c r="AN554" s="103"/>
      <c r="AO554" s="103"/>
      <c r="AP554" s="103"/>
      <c r="AQ554" s="103"/>
      <c r="AR554" s="103"/>
      <c r="AS554" s="103"/>
    </row>
    <row r="555" spans="9:45" x14ac:dyDescent="0.45">
      <c r="I555" s="44"/>
      <c r="Y555" s="103"/>
      <c r="Z555" s="103"/>
      <c r="AA555" s="103"/>
      <c r="AB555" s="103"/>
      <c r="AC555" s="103"/>
      <c r="AD555" s="103"/>
      <c r="AE555" s="103"/>
      <c r="AF555" s="103"/>
      <c r="AG555" s="103"/>
      <c r="AH555" s="103"/>
      <c r="AI555" s="103"/>
      <c r="AJ555" s="103"/>
      <c r="AK555" s="103"/>
      <c r="AL555" s="103"/>
      <c r="AM555" s="103"/>
      <c r="AN555" s="103"/>
      <c r="AO555" s="103"/>
      <c r="AP555" s="103"/>
      <c r="AQ555" s="103"/>
      <c r="AR555" s="103"/>
      <c r="AS555" s="103"/>
    </row>
    <row r="556" spans="9:45" x14ac:dyDescent="0.45">
      <c r="I556" s="44"/>
      <c r="Y556" s="103"/>
      <c r="Z556" s="103"/>
      <c r="AA556" s="103"/>
      <c r="AB556" s="103"/>
      <c r="AC556" s="103"/>
      <c r="AD556" s="103"/>
      <c r="AE556" s="103"/>
      <c r="AF556" s="103"/>
      <c r="AG556" s="103"/>
      <c r="AH556" s="103"/>
      <c r="AI556" s="103"/>
      <c r="AJ556" s="103"/>
      <c r="AK556" s="103"/>
      <c r="AL556" s="103"/>
      <c r="AM556" s="103"/>
      <c r="AN556" s="103"/>
      <c r="AO556" s="103"/>
      <c r="AP556" s="103"/>
      <c r="AQ556" s="103"/>
      <c r="AR556" s="103"/>
      <c r="AS556" s="103"/>
    </row>
    <row r="557" spans="9:45" x14ac:dyDescent="0.45">
      <c r="I557" s="44"/>
      <c r="Y557" s="103"/>
      <c r="Z557" s="103"/>
      <c r="AA557" s="103"/>
      <c r="AB557" s="103"/>
      <c r="AC557" s="103"/>
      <c r="AD557" s="103"/>
      <c r="AE557" s="103"/>
      <c r="AF557" s="103"/>
      <c r="AG557" s="103"/>
      <c r="AH557" s="103"/>
      <c r="AI557" s="103"/>
      <c r="AJ557" s="103"/>
      <c r="AK557" s="103"/>
      <c r="AL557" s="103"/>
      <c r="AM557" s="103"/>
      <c r="AN557" s="103"/>
      <c r="AO557" s="103"/>
      <c r="AP557" s="103"/>
      <c r="AQ557" s="103"/>
      <c r="AR557" s="103"/>
      <c r="AS557" s="103"/>
    </row>
    <row r="558" spans="9:45" x14ac:dyDescent="0.45">
      <c r="I558" s="44"/>
      <c r="Y558" s="103"/>
      <c r="Z558" s="103"/>
      <c r="AA558" s="103"/>
      <c r="AB558" s="103"/>
      <c r="AC558" s="103"/>
      <c r="AD558" s="103"/>
      <c r="AE558" s="103"/>
      <c r="AF558" s="103"/>
      <c r="AG558" s="103"/>
      <c r="AH558" s="103"/>
      <c r="AI558" s="103"/>
      <c r="AJ558" s="103"/>
      <c r="AK558" s="103"/>
      <c r="AL558" s="103"/>
      <c r="AM558" s="103"/>
      <c r="AN558" s="103"/>
      <c r="AO558" s="103"/>
      <c r="AP558" s="103"/>
      <c r="AQ558" s="103"/>
      <c r="AR558" s="103"/>
      <c r="AS558" s="103"/>
    </row>
    <row r="559" spans="9:45" x14ac:dyDescent="0.45">
      <c r="I559" s="44"/>
      <c r="Y559" s="103"/>
      <c r="Z559" s="103"/>
      <c r="AA559" s="103"/>
      <c r="AB559" s="103"/>
      <c r="AC559" s="103"/>
      <c r="AD559" s="103"/>
      <c r="AE559" s="103"/>
      <c r="AF559" s="103"/>
      <c r="AG559" s="103"/>
      <c r="AH559" s="103"/>
      <c r="AI559" s="103"/>
      <c r="AJ559" s="103"/>
      <c r="AK559" s="103"/>
      <c r="AL559" s="103"/>
      <c r="AM559" s="103"/>
      <c r="AN559" s="103"/>
      <c r="AO559" s="103"/>
      <c r="AP559" s="103"/>
      <c r="AQ559" s="103"/>
      <c r="AR559" s="103"/>
      <c r="AS559" s="103"/>
    </row>
    <row r="560" spans="9:45" x14ac:dyDescent="0.45">
      <c r="I560" s="44"/>
      <c r="Y560" s="103"/>
      <c r="Z560" s="103"/>
      <c r="AA560" s="103"/>
      <c r="AB560" s="103"/>
      <c r="AC560" s="103"/>
      <c r="AD560" s="103"/>
      <c r="AE560" s="103"/>
      <c r="AF560" s="103"/>
      <c r="AG560" s="103"/>
      <c r="AH560" s="103"/>
      <c r="AI560" s="103"/>
      <c r="AJ560" s="103"/>
      <c r="AK560" s="103"/>
      <c r="AL560" s="103"/>
      <c r="AM560" s="103"/>
      <c r="AN560" s="103"/>
      <c r="AO560" s="103"/>
      <c r="AP560" s="103"/>
      <c r="AQ560" s="103"/>
      <c r="AR560" s="103"/>
      <c r="AS560" s="103"/>
    </row>
    <row r="561" spans="9:45" x14ac:dyDescent="0.45">
      <c r="I561" s="44"/>
      <c r="Y561" s="103"/>
      <c r="Z561" s="103"/>
      <c r="AA561" s="103"/>
      <c r="AB561" s="103"/>
      <c r="AC561" s="103"/>
      <c r="AD561" s="103"/>
      <c r="AE561" s="103"/>
      <c r="AF561" s="103"/>
      <c r="AG561" s="103"/>
      <c r="AH561" s="103"/>
      <c r="AI561" s="103"/>
      <c r="AJ561" s="103"/>
      <c r="AK561" s="103"/>
      <c r="AL561" s="103"/>
      <c r="AM561" s="103"/>
      <c r="AN561" s="103"/>
      <c r="AO561" s="103"/>
      <c r="AP561" s="103"/>
      <c r="AQ561" s="103"/>
      <c r="AR561" s="103"/>
      <c r="AS561" s="103"/>
    </row>
    <row r="562" spans="9:45" x14ac:dyDescent="0.45">
      <c r="I562" s="44"/>
      <c r="Y562" s="103"/>
      <c r="Z562" s="103"/>
      <c r="AA562" s="103"/>
      <c r="AB562" s="103"/>
      <c r="AC562" s="103"/>
      <c r="AD562" s="103"/>
      <c r="AE562" s="103"/>
      <c r="AF562" s="103"/>
      <c r="AG562" s="103"/>
      <c r="AH562" s="103"/>
      <c r="AI562" s="103"/>
      <c r="AJ562" s="103"/>
      <c r="AK562" s="103"/>
      <c r="AL562" s="103"/>
      <c r="AM562" s="103"/>
      <c r="AN562" s="103"/>
      <c r="AO562" s="103"/>
      <c r="AP562" s="103"/>
      <c r="AQ562" s="103"/>
      <c r="AR562" s="103"/>
      <c r="AS562" s="103"/>
    </row>
    <row r="563" spans="9:45" x14ac:dyDescent="0.45">
      <c r="I563" s="44"/>
      <c r="Y563" s="103"/>
      <c r="Z563" s="103"/>
      <c r="AA563" s="103"/>
      <c r="AB563" s="103"/>
      <c r="AC563" s="103"/>
      <c r="AD563" s="103"/>
      <c r="AE563" s="103"/>
      <c r="AF563" s="103"/>
      <c r="AG563" s="103"/>
      <c r="AH563" s="103"/>
      <c r="AI563" s="103"/>
      <c r="AJ563" s="103"/>
      <c r="AK563" s="103"/>
      <c r="AL563" s="103"/>
      <c r="AM563" s="103"/>
      <c r="AN563" s="103"/>
      <c r="AO563" s="103"/>
      <c r="AP563" s="103"/>
      <c r="AQ563" s="103"/>
      <c r="AR563" s="103"/>
      <c r="AS563" s="103"/>
    </row>
    <row r="564" spans="9:45" x14ac:dyDescent="0.45">
      <c r="I564" s="44"/>
      <c r="Y564" s="103"/>
      <c r="Z564" s="103"/>
      <c r="AA564" s="103"/>
      <c r="AB564" s="103"/>
      <c r="AC564" s="103"/>
      <c r="AD564" s="103"/>
      <c r="AE564" s="103"/>
      <c r="AF564" s="103"/>
      <c r="AG564" s="103"/>
      <c r="AH564" s="103"/>
      <c r="AI564" s="103"/>
      <c r="AJ564" s="103"/>
      <c r="AK564" s="103"/>
      <c r="AL564" s="103"/>
      <c r="AM564" s="103"/>
      <c r="AN564" s="103"/>
      <c r="AO564" s="103"/>
      <c r="AP564" s="103"/>
      <c r="AQ564" s="103"/>
      <c r="AR564" s="103"/>
      <c r="AS564" s="103"/>
    </row>
    <row r="565" spans="9:45" x14ac:dyDescent="0.45">
      <c r="I565" s="44"/>
      <c r="Y565" s="103"/>
      <c r="Z565" s="103"/>
      <c r="AA565" s="103"/>
      <c r="AB565" s="103"/>
      <c r="AC565" s="103"/>
      <c r="AD565" s="103"/>
      <c r="AE565" s="103"/>
      <c r="AF565" s="103"/>
      <c r="AG565" s="103"/>
      <c r="AH565" s="103"/>
      <c r="AI565" s="103"/>
      <c r="AJ565" s="103"/>
      <c r="AK565" s="103"/>
      <c r="AL565" s="103"/>
      <c r="AM565" s="103"/>
      <c r="AN565" s="103"/>
      <c r="AO565" s="103"/>
      <c r="AP565" s="103"/>
      <c r="AQ565" s="103"/>
      <c r="AR565" s="103"/>
      <c r="AS565" s="103"/>
    </row>
    <row r="566" spans="9:45" x14ac:dyDescent="0.45">
      <c r="I566" s="44"/>
      <c r="Y566" s="103"/>
      <c r="Z566" s="103"/>
      <c r="AA566" s="103"/>
      <c r="AB566" s="103"/>
      <c r="AC566" s="103"/>
      <c r="AD566" s="103"/>
      <c r="AE566" s="103"/>
      <c r="AF566" s="103"/>
      <c r="AG566" s="103"/>
      <c r="AH566" s="103"/>
      <c r="AI566" s="103"/>
      <c r="AJ566" s="103"/>
      <c r="AK566" s="103"/>
      <c r="AL566" s="103"/>
      <c r="AM566" s="103"/>
      <c r="AN566" s="103"/>
      <c r="AO566" s="103"/>
      <c r="AP566" s="103"/>
      <c r="AQ566" s="103"/>
      <c r="AR566" s="103"/>
      <c r="AS566" s="103"/>
    </row>
    <row r="567" spans="9:45" x14ac:dyDescent="0.45">
      <c r="I567" s="44"/>
      <c r="Y567" s="103"/>
      <c r="Z567" s="103"/>
      <c r="AA567" s="103"/>
      <c r="AB567" s="103"/>
      <c r="AC567" s="103"/>
      <c r="AD567" s="103"/>
      <c r="AE567" s="103"/>
      <c r="AF567" s="103"/>
      <c r="AG567" s="103"/>
      <c r="AH567" s="103"/>
      <c r="AI567" s="103"/>
      <c r="AJ567" s="103"/>
      <c r="AK567" s="103"/>
      <c r="AL567" s="103"/>
      <c r="AM567" s="103"/>
      <c r="AN567" s="103"/>
      <c r="AO567" s="103"/>
      <c r="AP567" s="103"/>
      <c r="AQ567" s="103"/>
      <c r="AR567" s="103"/>
      <c r="AS567" s="103"/>
    </row>
    <row r="568" spans="9:45" x14ac:dyDescent="0.45">
      <c r="I568" s="44"/>
      <c r="Y568" s="103"/>
      <c r="Z568" s="103"/>
      <c r="AA568" s="103"/>
      <c r="AB568" s="103"/>
      <c r="AC568" s="103"/>
      <c r="AD568" s="103"/>
      <c r="AE568" s="103"/>
      <c r="AF568" s="103"/>
      <c r="AG568" s="103"/>
      <c r="AH568" s="103"/>
      <c r="AI568" s="103"/>
      <c r="AJ568" s="103"/>
      <c r="AK568" s="103"/>
      <c r="AL568" s="103"/>
      <c r="AM568" s="103"/>
      <c r="AN568" s="103"/>
      <c r="AO568" s="103"/>
      <c r="AP568" s="103"/>
      <c r="AQ568" s="103"/>
      <c r="AR568" s="103"/>
      <c r="AS568" s="103"/>
    </row>
    <row r="569" spans="9:45" x14ac:dyDescent="0.45">
      <c r="I569" s="44"/>
      <c r="Y569" s="103"/>
      <c r="Z569" s="103"/>
      <c r="AA569" s="103"/>
      <c r="AB569" s="103"/>
      <c r="AC569" s="103"/>
      <c r="AD569" s="103"/>
      <c r="AE569" s="103"/>
      <c r="AF569" s="103"/>
      <c r="AG569" s="103"/>
      <c r="AH569" s="103"/>
      <c r="AI569" s="103"/>
      <c r="AJ569" s="103"/>
      <c r="AK569" s="103"/>
      <c r="AL569" s="103"/>
      <c r="AM569" s="103"/>
      <c r="AN569" s="103"/>
      <c r="AO569" s="103"/>
      <c r="AP569" s="103"/>
      <c r="AQ569" s="103"/>
      <c r="AR569" s="103"/>
      <c r="AS569" s="103"/>
    </row>
    <row r="570" spans="9:45" x14ac:dyDescent="0.45">
      <c r="I570" s="44"/>
      <c r="Y570" s="103"/>
      <c r="Z570" s="103"/>
      <c r="AA570" s="103"/>
      <c r="AB570" s="103"/>
      <c r="AC570" s="103"/>
      <c r="AD570" s="103"/>
      <c r="AE570" s="103"/>
      <c r="AF570" s="103"/>
      <c r="AG570" s="103"/>
      <c r="AH570" s="103"/>
      <c r="AI570" s="103"/>
      <c r="AJ570" s="103"/>
      <c r="AK570" s="103"/>
      <c r="AL570" s="103"/>
      <c r="AM570" s="103"/>
      <c r="AN570" s="103"/>
      <c r="AO570" s="103"/>
      <c r="AP570" s="103"/>
      <c r="AQ570" s="103"/>
      <c r="AR570" s="103"/>
      <c r="AS570" s="103"/>
    </row>
    <row r="571" spans="9:45" x14ac:dyDescent="0.45">
      <c r="I571" s="44"/>
      <c r="Y571" s="103"/>
      <c r="Z571" s="103"/>
      <c r="AA571" s="103"/>
      <c r="AB571" s="103"/>
      <c r="AC571" s="103"/>
      <c r="AD571" s="103"/>
      <c r="AE571" s="103"/>
      <c r="AF571" s="103"/>
      <c r="AG571" s="103"/>
      <c r="AH571" s="103"/>
      <c r="AI571" s="103"/>
      <c r="AJ571" s="103"/>
      <c r="AK571" s="103"/>
      <c r="AL571" s="103"/>
      <c r="AM571" s="103"/>
      <c r="AN571" s="103"/>
      <c r="AO571" s="103"/>
      <c r="AP571" s="103"/>
      <c r="AQ571" s="103"/>
      <c r="AR571" s="103"/>
      <c r="AS571" s="103"/>
    </row>
    <row r="572" spans="9:45" x14ac:dyDescent="0.45">
      <c r="I572" s="44"/>
      <c r="Y572" s="103"/>
      <c r="Z572" s="103"/>
      <c r="AA572" s="103"/>
      <c r="AB572" s="103"/>
      <c r="AC572" s="103"/>
      <c r="AD572" s="103"/>
      <c r="AE572" s="103"/>
      <c r="AF572" s="103"/>
      <c r="AG572" s="103"/>
      <c r="AH572" s="103"/>
      <c r="AI572" s="103"/>
      <c r="AJ572" s="103"/>
      <c r="AK572" s="103"/>
      <c r="AL572" s="103"/>
      <c r="AM572" s="103"/>
      <c r="AN572" s="103"/>
      <c r="AO572" s="103"/>
      <c r="AP572" s="103"/>
      <c r="AQ572" s="103"/>
      <c r="AR572" s="103"/>
      <c r="AS572" s="103"/>
    </row>
    <row r="573" spans="9:45" x14ac:dyDescent="0.45">
      <c r="I573" s="44"/>
      <c r="Y573" s="103"/>
      <c r="Z573" s="103"/>
      <c r="AA573" s="103"/>
      <c r="AB573" s="103"/>
      <c r="AC573" s="103"/>
      <c r="AD573" s="103"/>
      <c r="AE573" s="103"/>
      <c r="AF573" s="103"/>
      <c r="AG573" s="103"/>
      <c r="AH573" s="103"/>
      <c r="AI573" s="103"/>
      <c r="AJ573" s="103"/>
      <c r="AK573" s="103"/>
      <c r="AL573" s="103"/>
      <c r="AM573" s="103"/>
      <c r="AN573" s="103"/>
      <c r="AO573" s="103"/>
      <c r="AP573" s="103"/>
      <c r="AQ573" s="103"/>
      <c r="AR573" s="103"/>
      <c r="AS573" s="103"/>
    </row>
    <row r="574" spans="9:45" x14ac:dyDescent="0.45">
      <c r="I574" s="44"/>
      <c r="Y574" s="103"/>
      <c r="Z574" s="103"/>
      <c r="AA574" s="103"/>
      <c r="AB574" s="103"/>
      <c r="AC574" s="103"/>
      <c r="AD574" s="103"/>
      <c r="AE574" s="103"/>
      <c r="AF574" s="103"/>
      <c r="AG574" s="103"/>
      <c r="AH574" s="103"/>
      <c r="AI574" s="103"/>
      <c r="AJ574" s="103"/>
      <c r="AK574" s="103"/>
      <c r="AL574" s="103"/>
      <c r="AM574" s="103"/>
      <c r="AN574" s="103"/>
      <c r="AO574" s="103"/>
      <c r="AP574" s="103"/>
      <c r="AQ574" s="103"/>
      <c r="AR574" s="103"/>
      <c r="AS574" s="103"/>
    </row>
    <row r="575" spans="9:45" x14ac:dyDescent="0.45">
      <c r="I575" s="44"/>
      <c r="Y575" s="103"/>
      <c r="Z575" s="103"/>
      <c r="AA575" s="103"/>
      <c r="AB575" s="103"/>
      <c r="AC575" s="103"/>
      <c r="AD575" s="103"/>
      <c r="AE575" s="103"/>
      <c r="AF575" s="103"/>
      <c r="AG575" s="103"/>
      <c r="AH575" s="103"/>
      <c r="AI575" s="103"/>
      <c r="AJ575" s="103"/>
      <c r="AK575" s="103"/>
      <c r="AL575" s="103"/>
      <c r="AM575" s="103"/>
      <c r="AN575" s="103"/>
      <c r="AO575" s="103"/>
      <c r="AP575" s="103"/>
      <c r="AQ575" s="103"/>
      <c r="AR575" s="103"/>
      <c r="AS575" s="103"/>
    </row>
    <row r="576" spans="9:45" x14ac:dyDescent="0.45">
      <c r="I576" s="44"/>
      <c r="Y576" s="103"/>
      <c r="Z576" s="103"/>
      <c r="AA576" s="103"/>
      <c r="AB576" s="103"/>
      <c r="AC576" s="103"/>
      <c r="AD576" s="103"/>
      <c r="AE576" s="103"/>
      <c r="AF576" s="103"/>
      <c r="AG576" s="103"/>
      <c r="AH576" s="103"/>
      <c r="AI576" s="103"/>
      <c r="AJ576" s="103"/>
      <c r="AK576" s="103"/>
      <c r="AL576" s="103"/>
      <c r="AM576" s="103"/>
      <c r="AN576" s="103"/>
      <c r="AO576" s="103"/>
      <c r="AP576" s="103"/>
      <c r="AQ576" s="103"/>
      <c r="AR576" s="103"/>
      <c r="AS576" s="103"/>
    </row>
    <row r="577" spans="9:45" x14ac:dyDescent="0.45">
      <c r="I577" s="44"/>
      <c r="Y577" s="103"/>
      <c r="Z577" s="103"/>
      <c r="AA577" s="103"/>
      <c r="AB577" s="103"/>
      <c r="AC577" s="103"/>
      <c r="AD577" s="103"/>
      <c r="AE577" s="103"/>
      <c r="AF577" s="103"/>
      <c r="AG577" s="103"/>
      <c r="AH577" s="103"/>
      <c r="AI577" s="103"/>
      <c r="AJ577" s="103"/>
      <c r="AK577" s="103"/>
      <c r="AL577" s="103"/>
      <c r="AM577" s="103"/>
      <c r="AN577" s="103"/>
      <c r="AO577" s="103"/>
      <c r="AP577" s="103"/>
      <c r="AQ577" s="103"/>
      <c r="AR577" s="103"/>
      <c r="AS577" s="103"/>
    </row>
    <row r="578" spans="9:45" x14ac:dyDescent="0.45">
      <c r="I578" s="44"/>
      <c r="Y578" s="103"/>
      <c r="Z578" s="103"/>
      <c r="AA578" s="103"/>
      <c r="AB578" s="103"/>
      <c r="AC578" s="103"/>
      <c r="AD578" s="103"/>
      <c r="AE578" s="103"/>
      <c r="AF578" s="103"/>
      <c r="AG578" s="103"/>
      <c r="AH578" s="103"/>
      <c r="AI578" s="103"/>
      <c r="AJ578" s="103"/>
      <c r="AK578" s="103"/>
      <c r="AL578" s="103"/>
      <c r="AM578" s="103"/>
      <c r="AN578" s="103"/>
      <c r="AO578" s="103"/>
      <c r="AP578" s="103"/>
      <c r="AQ578" s="103"/>
      <c r="AR578" s="103"/>
      <c r="AS578" s="103"/>
    </row>
    <row r="579" spans="9:45" x14ac:dyDescent="0.45">
      <c r="I579" s="44"/>
      <c r="Y579" s="103"/>
      <c r="Z579" s="103"/>
      <c r="AA579" s="103"/>
      <c r="AB579" s="103"/>
      <c r="AC579" s="103"/>
      <c r="AD579" s="103"/>
      <c r="AE579" s="103"/>
      <c r="AF579" s="103"/>
      <c r="AG579" s="103"/>
      <c r="AH579" s="103"/>
      <c r="AI579" s="103"/>
      <c r="AJ579" s="103"/>
      <c r="AK579" s="103"/>
      <c r="AL579" s="103"/>
      <c r="AM579" s="103"/>
      <c r="AN579" s="103"/>
      <c r="AO579" s="103"/>
      <c r="AP579" s="103"/>
      <c r="AQ579" s="103"/>
      <c r="AR579" s="103"/>
      <c r="AS579" s="103"/>
    </row>
    <row r="580" spans="9:45" x14ac:dyDescent="0.45">
      <c r="I580" s="44"/>
      <c r="Y580" s="103"/>
      <c r="Z580" s="103"/>
      <c r="AA580" s="103"/>
      <c r="AB580" s="103"/>
      <c r="AC580" s="103"/>
      <c r="AD580" s="103"/>
      <c r="AE580" s="103"/>
      <c r="AF580" s="103"/>
      <c r="AG580" s="103"/>
      <c r="AH580" s="103"/>
      <c r="AI580" s="103"/>
      <c r="AJ580" s="103"/>
      <c r="AK580" s="103"/>
      <c r="AL580" s="103"/>
      <c r="AM580" s="103"/>
      <c r="AN580" s="103"/>
      <c r="AO580" s="103"/>
      <c r="AP580" s="103"/>
      <c r="AQ580" s="103"/>
      <c r="AR580" s="103"/>
      <c r="AS580" s="103"/>
    </row>
    <row r="581" spans="9:45" x14ac:dyDescent="0.45">
      <c r="I581" s="44"/>
      <c r="Y581" s="103"/>
      <c r="Z581" s="103"/>
      <c r="AA581" s="103"/>
      <c r="AB581" s="103"/>
      <c r="AC581" s="103"/>
      <c r="AD581" s="103"/>
      <c r="AE581" s="103"/>
      <c r="AF581" s="103"/>
      <c r="AG581" s="103"/>
      <c r="AH581" s="103"/>
      <c r="AI581" s="103"/>
      <c r="AJ581" s="103"/>
      <c r="AK581" s="103"/>
      <c r="AL581" s="103"/>
      <c r="AM581" s="103"/>
      <c r="AN581" s="103"/>
      <c r="AO581" s="103"/>
      <c r="AP581" s="103"/>
      <c r="AQ581" s="103"/>
      <c r="AR581" s="103"/>
      <c r="AS581" s="103"/>
    </row>
    <row r="582" spans="9:45" x14ac:dyDescent="0.45">
      <c r="I582" s="44"/>
      <c r="Y582" s="103"/>
      <c r="Z582" s="103"/>
      <c r="AA582" s="103"/>
      <c r="AB582" s="103"/>
      <c r="AC582" s="103"/>
      <c r="AD582" s="103"/>
      <c r="AE582" s="103"/>
      <c r="AF582" s="103"/>
      <c r="AG582" s="103"/>
      <c r="AH582" s="103"/>
      <c r="AI582" s="103"/>
      <c r="AJ582" s="103"/>
      <c r="AK582" s="103"/>
      <c r="AL582" s="103"/>
      <c r="AM582" s="103"/>
      <c r="AN582" s="103"/>
      <c r="AO582" s="103"/>
      <c r="AP582" s="103"/>
      <c r="AQ582" s="103"/>
      <c r="AR582" s="103"/>
      <c r="AS582" s="103"/>
    </row>
    <row r="583" spans="9:45" x14ac:dyDescent="0.45">
      <c r="I583" s="44"/>
      <c r="Y583" s="103"/>
      <c r="Z583" s="103"/>
      <c r="AA583" s="103"/>
      <c r="AB583" s="103"/>
      <c r="AC583" s="103"/>
      <c r="AD583" s="103"/>
      <c r="AE583" s="103"/>
      <c r="AF583" s="103"/>
      <c r="AG583" s="103"/>
      <c r="AH583" s="103"/>
      <c r="AI583" s="103"/>
      <c r="AJ583" s="103"/>
      <c r="AK583" s="103"/>
      <c r="AL583" s="103"/>
      <c r="AM583" s="103"/>
      <c r="AN583" s="103"/>
      <c r="AO583" s="103"/>
      <c r="AP583" s="103"/>
      <c r="AQ583" s="103"/>
      <c r="AR583" s="103"/>
      <c r="AS583" s="103"/>
    </row>
    <row r="584" spans="9:45" x14ac:dyDescent="0.45">
      <c r="I584" s="44"/>
      <c r="Y584" s="103"/>
      <c r="Z584" s="103"/>
      <c r="AA584" s="103"/>
      <c r="AB584" s="103"/>
      <c r="AC584" s="103"/>
      <c r="AD584" s="103"/>
      <c r="AE584" s="103"/>
      <c r="AF584" s="103"/>
      <c r="AG584" s="103"/>
      <c r="AH584" s="103"/>
      <c r="AI584" s="103"/>
      <c r="AJ584" s="103"/>
      <c r="AK584" s="103"/>
      <c r="AL584" s="103"/>
      <c r="AM584" s="103"/>
      <c r="AN584" s="103"/>
      <c r="AO584" s="103"/>
      <c r="AP584" s="103"/>
      <c r="AQ584" s="103"/>
      <c r="AR584" s="103"/>
      <c r="AS584" s="103"/>
    </row>
    <row r="585" spans="9:45" x14ac:dyDescent="0.45">
      <c r="I585" s="44"/>
      <c r="Y585" s="103"/>
      <c r="Z585" s="103"/>
      <c r="AA585" s="103"/>
      <c r="AB585" s="103"/>
      <c r="AC585" s="103"/>
      <c r="AD585" s="103"/>
      <c r="AE585" s="103"/>
      <c r="AF585" s="103"/>
      <c r="AG585" s="103"/>
      <c r="AH585" s="103"/>
      <c r="AI585" s="103"/>
      <c r="AJ585" s="103"/>
      <c r="AK585" s="103"/>
      <c r="AL585" s="103"/>
      <c r="AM585" s="103"/>
      <c r="AN585" s="103"/>
      <c r="AO585" s="103"/>
      <c r="AP585" s="103"/>
      <c r="AQ585" s="103"/>
      <c r="AR585" s="103"/>
      <c r="AS585" s="103"/>
    </row>
    <row r="586" spans="9:45" x14ac:dyDescent="0.45">
      <c r="I586" s="44"/>
      <c r="Y586" s="103"/>
      <c r="Z586" s="103"/>
      <c r="AA586" s="103"/>
      <c r="AB586" s="103"/>
      <c r="AC586" s="103"/>
      <c r="AD586" s="103"/>
      <c r="AE586" s="103"/>
      <c r="AF586" s="103"/>
      <c r="AG586" s="103"/>
      <c r="AH586" s="103"/>
      <c r="AI586" s="103"/>
      <c r="AJ586" s="103"/>
      <c r="AK586" s="103"/>
      <c r="AL586" s="103"/>
      <c r="AM586" s="103"/>
      <c r="AN586" s="103"/>
      <c r="AO586" s="103"/>
      <c r="AP586" s="103"/>
      <c r="AQ586" s="103"/>
      <c r="AR586" s="103"/>
      <c r="AS586" s="103"/>
    </row>
    <row r="587" spans="9:45" x14ac:dyDescent="0.45">
      <c r="I587" s="44"/>
      <c r="Y587" s="103"/>
      <c r="Z587" s="103"/>
      <c r="AA587" s="103"/>
      <c r="AB587" s="103"/>
      <c r="AC587" s="103"/>
      <c r="AD587" s="103"/>
      <c r="AE587" s="103"/>
      <c r="AF587" s="103"/>
      <c r="AG587" s="103"/>
      <c r="AH587" s="103"/>
      <c r="AI587" s="103"/>
      <c r="AJ587" s="103"/>
      <c r="AK587" s="103"/>
      <c r="AL587" s="103"/>
      <c r="AM587" s="103"/>
      <c r="AN587" s="103"/>
      <c r="AO587" s="103"/>
      <c r="AP587" s="103"/>
      <c r="AQ587" s="103"/>
      <c r="AR587" s="103"/>
      <c r="AS587" s="103"/>
    </row>
    <row r="588" spans="9:45" x14ac:dyDescent="0.45">
      <c r="I588" s="44"/>
      <c r="Y588" s="103"/>
      <c r="Z588" s="103"/>
      <c r="AA588" s="103"/>
      <c r="AB588" s="103"/>
      <c r="AC588" s="103"/>
      <c r="AD588" s="103"/>
      <c r="AE588" s="103"/>
      <c r="AF588" s="103"/>
      <c r="AG588" s="103"/>
      <c r="AH588" s="103"/>
      <c r="AI588" s="103"/>
      <c r="AJ588" s="103"/>
      <c r="AK588" s="103"/>
      <c r="AL588" s="103"/>
      <c r="AM588" s="103"/>
      <c r="AN588" s="103"/>
      <c r="AO588" s="103"/>
      <c r="AP588" s="103"/>
      <c r="AQ588" s="103"/>
      <c r="AR588" s="103"/>
      <c r="AS588" s="103"/>
    </row>
    <row r="589" spans="9:45" x14ac:dyDescent="0.45">
      <c r="I589" s="44"/>
      <c r="Y589" s="103"/>
      <c r="Z589" s="103"/>
      <c r="AA589" s="103"/>
      <c r="AB589" s="103"/>
      <c r="AC589" s="103"/>
      <c r="AD589" s="103"/>
      <c r="AE589" s="103"/>
      <c r="AF589" s="103"/>
      <c r="AG589" s="103"/>
      <c r="AH589" s="103"/>
      <c r="AI589" s="103"/>
      <c r="AJ589" s="103"/>
      <c r="AK589" s="103"/>
      <c r="AL589" s="103"/>
      <c r="AM589" s="103"/>
      <c r="AN589" s="103"/>
      <c r="AO589" s="103"/>
      <c r="AP589" s="103"/>
      <c r="AQ589" s="103"/>
      <c r="AR589" s="103"/>
      <c r="AS589" s="103"/>
    </row>
    <row r="590" spans="9:45" x14ac:dyDescent="0.45">
      <c r="I590" s="44"/>
      <c r="Y590" s="103"/>
      <c r="Z590" s="103"/>
      <c r="AA590" s="103"/>
      <c r="AB590" s="103"/>
      <c r="AC590" s="103"/>
      <c r="AD590" s="103"/>
      <c r="AE590" s="103"/>
      <c r="AF590" s="103"/>
      <c r="AG590" s="103"/>
      <c r="AH590" s="103"/>
      <c r="AI590" s="103"/>
      <c r="AJ590" s="103"/>
      <c r="AK590" s="103"/>
      <c r="AL590" s="103"/>
      <c r="AM590" s="103"/>
      <c r="AN590" s="103"/>
      <c r="AO590" s="103"/>
      <c r="AP590" s="103"/>
      <c r="AQ590" s="103"/>
      <c r="AR590" s="103"/>
      <c r="AS590" s="103"/>
    </row>
    <row r="591" spans="9:45" x14ac:dyDescent="0.45">
      <c r="I591" s="44"/>
      <c r="Y591" s="103"/>
      <c r="Z591" s="103"/>
      <c r="AA591" s="103"/>
      <c r="AB591" s="103"/>
      <c r="AC591" s="103"/>
      <c r="AD591" s="103"/>
      <c r="AE591" s="103"/>
      <c r="AF591" s="103"/>
      <c r="AG591" s="103"/>
      <c r="AH591" s="103"/>
      <c r="AI591" s="103"/>
      <c r="AJ591" s="103"/>
      <c r="AK591" s="103"/>
      <c r="AL591" s="103"/>
      <c r="AM591" s="103"/>
      <c r="AN591" s="103"/>
      <c r="AO591" s="103"/>
      <c r="AP591" s="103"/>
      <c r="AQ591" s="103"/>
      <c r="AR591" s="103"/>
      <c r="AS591" s="103"/>
    </row>
    <row r="592" spans="9:45" x14ac:dyDescent="0.45">
      <c r="I592" s="44"/>
      <c r="Y592" s="103"/>
      <c r="Z592" s="103"/>
      <c r="AA592" s="103"/>
      <c r="AB592" s="103"/>
      <c r="AC592" s="103"/>
      <c r="AD592" s="103"/>
      <c r="AE592" s="103"/>
      <c r="AF592" s="103"/>
      <c r="AG592" s="103"/>
      <c r="AH592" s="103"/>
      <c r="AI592" s="103"/>
      <c r="AJ592" s="103"/>
      <c r="AK592" s="103"/>
      <c r="AL592" s="103"/>
      <c r="AM592" s="103"/>
      <c r="AN592" s="103"/>
      <c r="AO592" s="103"/>
      <c r="AP592" s="103"/>
      <c r="AQ592" s="103"/>
      <c r="AR592" s="103"/>
      <c r="AS592" s="103"/>
    </row>
    <row r="593" spans="9:45" x14ac:dyDescent="0.45">
      <c r="I593" s="44"/>
      <c r="Y593" s="103"/>
      <c r="Z593" s="103"/>
      <c r="AA593" s="103"/>
      <c r="AB593" s="103"/>
      <c r="AC593" s="103"/>
      <c r="AD593" s="103"/>
      <c r="AE593" s="103"/>
      <c r="AF593" s="103"/>
      <c r="AG593" s="103"/>
      <c r="AH593" s="103"/>
      <c r="AI593" s="103"/>
      <c r="AJ593" s="103"/>
      <c r="AK593" s="103"/>
      <c r="AL593" s="103"/>
      <c r="AM593" s="103"/>
      <c r="AN593" s="103"/>
      <c r="AO593" s="103"/>
      <c r="AP593" s="103"/>
      <c r="AQ593" s="103"/>
      <c r="AR593" s="103"/>
      <c r="AS593" s="103"/>
    </row>
    <row r="594" spans="9:45" x14ac:dyDescent="0.45">
      <c r="I594" s="44"/>
      <c r="Y594" s="103"/>
      <c r="Z594" s="103"/>
      <c r="AA594" s="103"/>
      <c r="AB594" s="103"/>
      <c r="AC594" s="103"/>
      <c r="AD594" s="103"/>
      <c r="AE594" s="103"/>
      <c r="AF594" s="103"/>
      <c r="AG594" s="103"/>
      <c r="AH594" s="103"/>
      <c r="AI594" s="103"/>
      <c r="AJ594" s="103"/>
      <c r="AK594" s="103"/>
      <c r="AL594" s="103"/>
      <c r="AM594" s="103"/>
      <c r="AN594" s="103"/>
      <c r="AO594" s="103"/>
      <c r="AP594" s="103"/>
      <c r="AQ594" s="103"/>
      <c r="AR594" s="103"/>
      <c r="AS594" s="103"/>
    </row>
    <row r="595" spans="9:45" x14ac:dyDescent="0.45">
      <c r="I595" s="44"/>
      <c r="Y595" s="103"/>
      <c r="Z595" s="103"/>
      <c r="AA595" s="103"/>
      <c r="AB595" s="103"/>
      <c r="AC595" s="103"/>
      <c r="AD595" s="103"/>
      <c r="AE595" s="103"/>
      <c r="AF595" s="103"/>
      <c r="AG595" s="103"/>
      <c r="AH595" s="103"/>
      <c r="AI595" s="103"/>
      <c r="AJ595" s="103"/>
      <c r="AK595" s="103"/>
      <c r="AL595" s="103"/>
      <c r="AM595" s="103"/>
      <c r="AN595" s="103"/>
      <c r="AO595" s="103"/>
      <c r="AP595" s="103"/>
      <c r="AQ595" s="103"/>
      <c r="AR595" s="103"/>
      <c r="AS595" s="103"/>
    </row>
    <row r="596" spans="9:45" x14ac:dyDescent="0.45">
      <c r="I596" s="44"/>
      <c r="Y596" s="103"/>
      <c r="Z596" s="103"/>
      <c r="AA596" s="103"/>
      <c r="AB596" s="103"/>
      <c r="AC596" s="103"/>
      <c r="AD596" s="103"/>
      <c r="AE596" s="103"/>
      <c r="AF596" s="103"/>
      <c r="AG596" s="103"/>
      <c r="AH596" s="103"/>
      <c r="AI596" s="103"/>
      <c r="AJ596" s="103"/>
      <c r="AK596" s="103"/>
      <c r="AL596" s="103"/>
      <c r="AM596" s="103"/>
      <c r="AN596" s="103"/>
      <c r="AO596" s="103"/>
      <c r="AP596" s="103"/>
      <c r="AQ596" s="103"/>
      <c r="AR596" s="103"/>
      <c r="AS596" s="103"/>
    </row>
    <row r="597" spans="9:45" x14ac:dyDescent="0.45">
      <c r="I597" s="44"/>
      <c r="Y597" s="103"/>
      <c r="Z597" s="103"/>
      <c r="AA597" s="103"/>
      <c r="AB597" s="103"/>
      <c r="AC597" s="103"/>
      <c r="AD597" s="103"/>
      <c r="AE597" s="103"/>
      <c r="AF597" s="103"/>
      <c r="AG597" s="103"/>
      <c r="AH597" s="103"/>
      <c r="AI597" s="103"/>
      <c r="AJ597" s="103"/>
      <c r="AK597" s="103"/>
      <c r="AL597" s="103"/>
      <c r="AM597" s="103"/>
      <c r="AN597" s="103"/>
      <c r="AO597" s="103"/>
      <c r="AP597" s="103"/>
      <c r="AQ597" s="103"/>
      <c r="AR597" s="103"/>
      <c r="AS597" s="103"/>
    </row>
    <row r="598" spans="9:45" x14ac:dyDescent="0.45">
      <c r="I598" s="44"/>
      <c r="Y598" s="103"/>
      <c r="Z598" s="103"/>
      <c r="AA598" s="103"/>
      <c r="AB598" s="103"/>
      <c r="AC598" s="103"/>
      <c r="AD598" s="103"/>
      <c r="AE598" s="103"/>
      <c r="AF598" s="103"/>
      <c r="AG598" s="103"/>
      <c r="AH598" s="103"/>
      <c r="AI598" s="103"/>
      <c r="AJ598" s="103"/>
      <c r="AK598" s="103"/>
      <c r="AL598" s="103"/>
      <c r="AM598" s="103"/>
      <c r="AN598" s="103"/>
      <c r="AO598" s="103"/>
      <c r="AP598" s="103"/>
      <c r="AQ598" s="103"/>
      <c r="AR598" s="103"/>
      <c r="AS598" s="103"/>
    </row>
    <row r="599" spans="9:45" x14ac:dyDescent="0.45">
      <c r="I599" s="44"/>
      <c r="Y599" s="103"/>
      <c r="Z599" s="103"/>
      <c r="AA599" s="103"/>
      <c r="AB599" s="103"/>
      <c r="AC599" s="103"/>
      <c r="AD599" s="103"/>
      <c r="AE599" s="103"/>
      <c r="AF599" s="103"/>
      <c r="AG599" s="103"/>
      <c r="AH599" s="103"/>
      <c r="AI599" s="103"/>
      <c r="AJ599" s="103"/>
      <c r="AK599" s="103"/>
      <c r="AL599" s="103"/>
      <c r="AM599" s="103"/>
      <c r="AN599" s="103"/>
      <c r="AO599" s="103"/>
      <c r="AP599" s="103"/>
      <c r="AQ599" s="103"/>
      <c r="AR599" s="103"/>
      <c r="AS599" s="103"/>
    </row>
    <row r="600" spans="9:45" x14ac:dyDescent="0.45">
      <c r="I600" s="44"/>
      <c r="Y600" s="103"/>
      <c r="Z600" s="103"/>
      <c r="AA600" s="103"/>
      <c r="AB600" s="103"/>
      <c r="AC600" s="103"/>
      <c r="AD600" s="103"/>
      <c r="AE600" s="103"/>
      <c r="AF600" s="103"/>
      <c r="AG600" s="103"/>
      <c r="AH600" s="103"/>
      <c r="AI600" s="103"/>
      <c r="AJ600" s="103"/>
      <c r="AK600" s="103"/>
      <c r="AL600" s="103"/>
      <c r="AM600" s="103"/>
      <c r="AN600" s="103"/>
      <c r="AO600" s="103"/>
      <c r="AP600" s="103"/>
      <c r="AQ600" s="103"/>
      <c r="AR600" s="103"/>
      <c r="AS600" s="103"/>
    </row>
    <row r="601" spans="9:45" x14ac:dyDescent="0.45">
      <c r="I601" s="44"/>
      <c r="Y601" s="103"/>
      <c r="Z601" s="103"/>
      <c r="AA601" s="103"/>
      <c r="AB601" s="103"/>
      <c r="AC601" s="103"/>
      <c r="AD601" s="103"/>
      <c r="AE601" s="103"/>
      <c r="AF601" s="103"/>
      <c r="AG601" s="103"/>
      <c r="AH601" s="103"/>
      <c r="AI601" s="103"/>
      <c r="AJ601" s="103"/>
      <c r="AK601" s="103"/>
      <c r="AL601" s="103"/>
      <c r="AM601" s="103"/>
      <c r="AN601" s="103"/>
      <c r="AO601" s="103"/>
      <c r="AP601" s="103"/>
      <c r="AQ601" s="103"/>
      <c r="AR601" s="103"/>
      <c r="AS601" s="103"/>
    </row>
    <row r="602" spans="9:45" x14ac:dyDescent="0.45">
      <c r="I602" s="44"/>
      <c r="Y602" s="103"/>
      <c r="Z602" s="103"/>
      <c r="AA602" s="103"/>
      <c r="AB602" s="103"/>
      <c r="AC602" s="103"/>
      <c r="AD602" s="103"/>
      <c r="AE602" s="103"/>
      <c r="AF602" s="103"/>
      <c r="AG602" s="103"/>
      <c r="AH602" s="103"/>
      <c r="AI602" s="103"/>
      <c r="AJ602" s="103"/>
      <c r="AK602" s="103"/>
      <c r="AL602" s="103"/>
      <c r="AM602" s="103"/>
      <c r="AN602" s="103"/>
      <c r="AO602" s="103"/>
      <c r="AP602" s="103"/>
      <c r="AQ602" s="103"/>
      <c r="AR602" s="103"/>
      <c r="AS602" s="103"/>
    </row>
    <row r="603" spans="9:45" x14ac:dyDescent="0.45">
      <c r="I603" s="44"/>
      <c r="Y603" s="103"/>
      <c r="Z603" s="103"/>
      <c r="AA603" s="103"/>
      <c r="AB603" s="103"/>
      <c r="AC603" s="103"/>
      <c r="AD603" s="103"/>
      <c r="AE603" s="103"/>
      <c r="AF603" s="103"/>
      <c r="AG603" s="103"/>
      <c r="AH603" s="103"/>
      <c r="AI603" s="103"/>
      <c r="AJ603" s="103"/>
      <c r="AK603" s="103"/>
      <c r="AL603" s="103"/>
      <c r="AM603" s="103"/>
      <c r="AN603" s="103"/>
      <c r="AO603" s="103"/>
      <c r="AP603" s="103"/>
      <c r="AQ603" s="103"/>
      <c r="AR603" s="103"/>
      <c r="AS603" s="103"/>
    </row>
    <row r="604" spans="9:45" x14ac:dyDescent="0.45">
      <c r="I604" s="44"/>
      <c r="Y604" s="103"/>
      <c r="Z604" s="103"/>
      <c r="AA604" s="103"/>
      <c r="AB604" s="103"/>
      <c r="AC604" s="103"/>
      <c r="AD604" s="103"/>
      <c r="AE604" s="103"/>
      <c r="AF604" s="103"/>
      <c r="AG604" s="103"/>
      <c r="AH604" s="103"/>
      <c r="AI604" s="103"/>
      <c r="AJ604" s="103"/>
      <c r="AK604" s="103"/>
      <c r="AL604" s="103"/>
      <c r="AM604" s="103"/>
      <c r="AN604" s="103"/>
      <c r="AO604" s="103"/>
      <c r="AP604" s="103"/>
      <c r="AQ604" s="103"/>
      <c r="AR604" s="103"/>
      <c r="AS604" s="103"/>
    </row>
    <row r="605" spans="9:45" x14ac:dyDescent="0.45">
      <c r="I605" s="44"/>
      <c r="Y605" s="103"/>
      <c r="Z605" s="103"/>
      <c r="AA605" s="103"/>
      <c r="AB605" s="103"/>
      <c r="AC605" s="103"/>
      <c r="AD605" s="103"/>
      <c r="AE605" s="103"/>
      <c r="AF605" s="103"/>
      <c r="AG605" s="103"/>
      <c r="AH605" s="103"/>
      <c r="AI605" s="103"/>
      <c r="AJ605" s="103"/>
      <c r="AK605" s="103"/>
      <c r="AL605" s="103"/>
      <c r="AM605" s="103"/>
      <c r="AN605" s="103"/>
      <c r="AO605" s="103"/>
      <c r="AP605" s="103"/>
      <c r="AQ605" s="103"/>
      <c r="AR605" s="103"/>
      <c r="AS605" s="103"/>
    </row>
    <row r="606" spans="9:45" x14ac:dyDescent="0.45">
      <c r="I606" s="44"/>
      <c r="Y606" s="103"/>
      <c r="Z606" s="103"/>
      <c r="AA606" s="103"/>
      <c r="AB606" s="103"/>
      <c r="AC606" s="103"/>
      <c r="AD606" s="103"/>
      <c r="AE606" s="103"/>
      <c r="AF606" s="103"/>
      <c r="AG606" s="103"/>
      <c r="AH606" s="103"/>
      <c r="AI606" s="103"/>
      <c r="AJ606" s="103"/>
      <c r="AK606" s="103"/>
      <c r="AL606" s="103"/>
      <c r="AM606" s="103"/>
      <c r="AN606" s="103"/>
      <c r="AO606" s="103"/>
      <c r="AP606" s="103"/>
      <c r="AQ606" s="103"/>
      <c r="AR606" s="103"/>
      <c r="AS606" s="103"/>
    </row>
    <row r="607" spans="9:45" x14ac:dyDescent="0.45">
      <c r="I607" s="44"/>
      <c r="Y607" s="103"/>
      <c r="Z607" s="103"/>
      <c r="AA607" s="103"/>
      <c r="AB607" s="103"/>
      <c r="AC607" s="103"/>
      <c r="AD607" s="103"/>
      <c r="AE607" s="103"/>
      <c r="AF607" s="103"/>
      <c r="AG607" s="103"/>
      <c r="AH607" s="103"/>
      <c r="AI607" s="103"/>
      <c r="AJ607" s="103"/>
      <c r="AK607" s="103"/>
      <c r="AL607" s="103"/>
      <c r="AM607" s="103"/>
      <c r="AN607" s="103"/>
      <c r="AO607" s="103"/>
      <c r="AP607" s="103"/>
      <c r="AQ607" s="103"/>
      <c r="AR607" s="103"/>
      <c r="AS607" s="103"/>
    </row>
    <row r="608" spans="9:45" x14ac:dyDescent="0.45">
      <c r="I608" s="44"/>
      <c r="Y608" s="103"/>
      <c r="Z608" s="103"/>
      <c r="AA608" s="103"/>
      <c r="AB608" s="103"/>
      <c r="AC608" s="103"/>
      <c r="AD608" s="103"/>
      <c r="AE608" s="103"/>
      <c r="AF608" s="103"/>
      <c r="AG608" s="103"/>
      <c r="AH608" s="103"/>
      <c r="AI608" s="103"/>
      <c r="AJ608" s="103"/>
      <c r="AK608" s="103"/>
      <c r="AL608" s="103"/>
      <c r="AM608" s="103"/>
      <c r="AN608" s="103"/>
      <c r="AO608" s="103"/>
      <c r="AP608" s="103"/>
      <c r="AQ608" s="103"/>
      <c r="AR608" s="103"/>
      <c r="AS608" s="103"/>
    </row>
    <row r="609" spans="9:45" x14ac:dyDescent="0.45">
      <c r="I609" s="44"/>
      <c r="Y609" s="103"/>
      <c r="Z609" s="103"/>
      <c r="AA609" s="103"/>
      <c r="AB609" s="103"/>
      <c r="AC609" s="103"/>
      <c r="AD609" s="103"/>
      <c r="AE609" s="103"/>
      <c r="AF609" s="103"/>
      <c r="AG609" s="103"/>
      <c r="AH609" s="103"/>
      <c r="AI609" s="103"/>
      <c r="AJ609" s="103"/>
      <c r="AK609" s="103"/>
      <c r="AL609" s="103"/>
      <c r="AM609" s="103"/>
      <c r="AN609" s="103"/>
      <c r="AO609" s="103"/>
      <c r="AP609" s="103"/>
      <c r="AQ609" s="103"/>
      <c r="AR609" s="103"/>
      <c r="AS609" s="103"/>
    </row>
    <row r="610" spans="9:45" x14ac:dyDescent="0.45">
      <c r="I610" s="44"/>
      <c r="Y610" s="103"/>
      <c r="Z610" s="103"/>
      <c r="AA610" s="103"/>
      <c r="AB610" s="103"/>
      <c r="AC610" s="103"/>
      <c r="AD610" s="103"/>
      <c r="AE610" s="103"/>
      <c r="AF610" s="103"/>
      <c r="AG610" s="103"/>
      <c r="AH610" s="103"/>
      <c r="AI610" s="103"/>
      <c r="AJ610" s="103"/>
      <c r="AK610" s="103"/>
      <c r="AL610" s="103"/>
      <c r="AM610" s="103"/>
      <c r="AN610" s="103"/>
      <c r="AO610" s="103"/>
      <c r="AP610" s="103"/>
      <c r="AQ610" s="103"/>
      <c r="AR610" s="103"/>
      <c r="AS610" s="103"/>
    </row>
    <row r="611" spans="9:45" x14ac:dyDescent="0.45">
      <c r="I611" s="44"/>
      <c r="Y611" s="103"/>
      <c r="Z611" s="103"/>
      <c r="AA611" s="103"/>
      <c r="AB611" s="103"/>
      <c r="AC611" s="103"/>
      <c r="AD611" s="103"/>
      <c r="AE611" s="103"/>
      <c r="AF611" s="103"/>
      <c r="AG611" s="103"/>
      <c r="AH611" s="103"/>
      <c r="AI611" s="103"/>
      <c r="AJ611" s="103"/>
      <c r="AK611" s="103"/>
      <c r="AL611" s="103"/>
      <c r="AM611" s="103"/>
      <c r="AN611" s="103"/>
      <c r="AO611" s="103"/>
      <c r="AP611" s="103"/>
      <c r="AQ611" s="103"/>
      <c r="AR611" s="103"/>
      <c r="AS611" s="103"/>
    </row>
    <row r="612" spans="9:45" x14ac:dyDescent="0.45">
      <c r="I612" s="44"/>
      <c r="Y612" s="103"/>
      <c r="Z612" s="103"/>
      <c r="AA612" s="103"/>
      <c r="AB612" s="103"/>
      <c r="AC612" s="103"/>
      <c r="AD612" s="103"/>
      <c r="AE612" s="103"/>
      <c r="AF612" s="103"/>
      <c r="AG612" s="103"/>
      <c r="AH612" s="103"/>
      <c r="AI612" s="103"/>
      <c r="AJ612" s="103"/>
      <c r="AK612" s="103"/>
      <c r="AL612" s="103"/>
      <c r="AM612" s="103"/>
      <c r="AN612" s="103"/>
      <c r="AO612" s="103"/>
      <c r="AP612" s="103"/>
      <c r="AQ612" s="103"/>
      <c r="AR612" s="103"/>
      <c r="AS612" s="103"/>
    </row>
    <row r="613" spans="9:45" x14ac:dyDescent="0.45">
      <c r="I613" s="44"/>
      <c r="Y613" s="103"/>
      <c r="Z613" s="103"/>
      <c r="AA613" s="103"/>
      <c r="AB613" s="103"/>
      <c r="AC613" s="103"/>
      <c r="AD613" s="103"/>
      <c r="AE613" s="103"/>
      <c r="AF613" s="103"/>
      <c r="AG613" s="103"/>
      <c r="AH613" s="103"/>
      <c r="AI613" s="103"/>
      <c r="AJ613" s="103"/>
      <c r="AK613" s="103"/>
      <c r="AL613" s="103"/>
      <c r="AM613" s="103"/>
      <c r="AN613" s="103"/>
      <c r="AO613" s="103"/>
      <c r="AP613" s="103"/>
      <c r="AQ613" s="103"/>
      <c r="AR613" s="103"/>
      <c r="AS613" s="103"/>
    </row>
    <row r="614" spans="9:45" x14ac:dyDescent="0.45">
      <c r="I614" s="44"/>
      <c r="Y614" s="103"/>
      <c r="Z614" s="103"/>
      <c r="AA614" s="103"/>
      <c r="AB614" s="103"/>
      <c r="AC614" s="103"/>
      <c r="AD614" s="103"/>
      <c r="AE614" s="103"/>
      <c r="AF614" s="103"/>
      <c r="AG614" s="103"/>
      <c r="AH614" s="103"/>
      <c r="AI614" s="103"/>
      <c r="AJ614" s="103"/>
      <c r="AK614" s="103"/>
      <c r="AL614" s="103"/>
      <c r="AM614" s="103"/>
      <c r="AN614" s="103"/>
      <c r="AO614" s="103"/>
      <c r="AP614" s="103"/>
      <c r="AQ614" s="103"/>
      <c r="AR614" s="103"/>
      <c r="AS614" s="103"/>
    </row>
    <row r="615" spans="9:45" x14ac:dyDescent="0.45">
      <c r="I615" s="44"/>
      <c r="Y615" s="103"/>
      <c r="Z615" s="103"/>
      <c r="AA615" s="103"/>
      <c r="AB615" s="103"/>
      <c r="AC615" s="103"/>
      <c r="AD615" s="103"/>
      <c r="AE615" s="103"/>
      <c r="AF615" s="103"/>
      <c r="AG615" s="103"/>
      <c r="AH615" s="103"/>
      <c r="AI615" s="103"/>
      <c r="AJ615" s="103"/>
      <c r="AK615" s="103"/>
      <c r="AL615" s="103"/>
      <c r="AM615" s="103"/>
      <c r="AN615" s="103"/>
      <c r="AO615" s="103"/>
      <c r="AP615" s="103"/>
      <c r="AQ615" s="103"/>
      <c r="AR615" s="103"/>
      <c r="AS615" s="103"/>
    </row>
    <row r="616" spans="9:45" x14ac:dyDescent="0.45">
      <c r="I616" s="44"/>
      <c r="Y616" s="103"/>
      <c r="Z616" s="103"/>
      <c r="AA616" s="103"/>
      <c r="AB616" s="103"/>
      <c r="AC616" s="103"/>
      <c r="AD616" s="103"/>
      <c r="AE616" s="103"/>
      <c r="AF616" s="103"/>
      <c r="AG616" s="103"/>
      <c r="AH616" s="103"/>
      <c r="AI616" s="103"/>
      <c r="AJ616" s="103"/>
      <c r="AK616" s="103"/>
      <c r="AL616" s="103"/>
      <c r="AM616" s="103"/>
      <c r="AN616" s="103"/>
      <c r="AO616" s="103"/>
      <c r="AP616" s="103"/>
      <c r="AQ616" s="103"/>
      <c r="AR616" s="103"/>
      <c r="AS616" s="103"/>
    </row>
    <row r="617" spans="9:45" x14ac:dyDescent="0.45">
      <c r="I617" s="44"/>
      <c r="Y617" s="103"/>
      <c r="Z617" s="103"/>
      <c r="AA617" s="103"/>
      <c r="AB617" s="103"/>
      <c r="AC617" s="103"/>
      <c r="AD617" s="103"/>
      <c r="AE617" s="103"/>
      <c r="AF617" s="103"/>
      <c r="AG617" s="103"/>
      <c r="AH617" s="103"/>
      <c r="AI617" s="103"/>
      <c r="AJ617" s="103"/>
      <c r="AK617" s="103"/>
      <c r="AL617" s="103"/>
      <c r="AM617" s="103"/>
      <c r="AN617" s="103"/>
      <c r="AO617" s="103"/>
      <c r="AP617" s="103"/>
      <c r="AQ617" s="103"/>
      <c r="AR617" s="103"/>
      <c r="AS617" s="103"/>
    </row>
    <row r="618" spans="9:45" x14ac:dyDescent="0.45">
      <c r="I618" s="44"/>
      <c r="Y618" s="103"/>
      <c r="Z618" s="103"/>
      <c r="AA618" s="103"/>
      <c r="AB618" s="103"/>
      <c r="AC618" s="103"/>
      <c r="AD618" s="103"/>
      <c r="AE618" s="103"/>
      <c r="AF618" s="103"/>
      <c r="AG618" s="103"/>
      <c r="AH618" s="103"/>
      <c r="AI618" s="103"/>
      <c r="AJ618" s="103"/>
      <c r="AK618" s="103"/>
      <c r="AL618" s="103"/>
      <c r="AM618" s="103"/>
      <c r="AN618" s="103"/>
      <c r="AO618" s="103"/>
      <c r="AP618" s="103"/>
      <c r="AQ618" s="103"/>
      <c r="AR618" s="103"/>
      <c r="AS618" s="103"/>
    </row>
    <row r="619" spans="9:45" x14ac:dyDescent="0.45">
      <c r="I619" s="44"/>
      <c r="Y619" s="103"/>
      <c r="Z619" s="103"/>
      <c r="AA619" s="103"/>
      <c r="AB619" s="103"/>
      <c r="AC619" s="103"/>
      <c r="AD619" s="103"/>
      <c r="AE619" s="103"/>
      <c r="AF619" s="103"/>
      <c r="AG619" s="103"/>
      <c r="AH619" s="103"/>
      <c r="AI619" s="103"/>
      <c r="AJ619" s="103"/>
      <c r="AK619" s="103"/>
      <c r="AL619" s="103"/>
      <c r="AM619" s="103"/>
      <c r="AN619" s="103"/>
      <c r="AO619" s="103"/>
      <c r="AP619" s="103"/>
      <c r="AQ619" s="103"/>
      <c r="AR619" s="103"/>
      <c r="AS619" s="103"/>
    </row>
    <row r="620" spans="9:45" x14ac:dyDescent="0.45">
      <c r="I620" s="44"/>
      <c r="Y620" s="103"/>
      <c r="Z620" s="103"/>
      <c r="AA620" s="103"/>
      <c r="AB620" s="103"/>
      <c r="AC620" s="103"/>
      <c r="AD620" s="103"/>
      <c r="AE620" s="103"/>
      <c r="AF620" s="103"/>
      <c r="AG620" s="103"/>
      <c r="AH620" s="103"/>
      <c r="AI620" s="103"/>
      <c r="AJ620" s="103"/>
      <c r="AK620" s="103"/>
      <c r="AL620" s="103"/>
      <c r="AM620" s="103"/>
      <c r="AN620" s="103"/>
      <c r="AO620" s="103"/>
      <c r="AP620" s="103"/>
      <c r="AQ620" s="103"/>
      <c r="AR620" s="103"/>
      <c r="AS620" s="103"/>
    </row>
    <row r="621" spans="9:45" x14ac:dyDescent="0.45">
      <c r="I621" s="44"/>
      <c r="Y621" s="103"/>
      <c r="Z621" s="103"/>
      <c r="AA621" s="103"/>
      <c r="AB621" s="103"/>
      <c r="AC621" s="103"/>
      <c r="AD621" s="103"/>
      <c r="AE621" s="103"/>
      <c r="AF621" s="103"/>
      <c r="AG621" s="103"/>
      <c r="AH621" s="103"/>
      <c r="AI621" s="103"/>
      <c r="AJ621" s="103"/>
      <c r="AK621" s="103"/>
      <c r="AL621" s="103"/>
      <c r="AM621" s="103"/>
      <c r="AN621" s="103"/>
      <c r="AO621" s="103"/>
      <c r="AP621" s="103"/>
      <c r="AQ621" s="103"/>
      <c r="AR621" s="103"/>
      <c r="AS621" s="103"/>
    </row>
    <row r="622" spans="9:45" x14ac:dyDescent="0.45">
      <c r="I622" s="44"/>
      <c r="Y622" s="103"/>
      <c r="Z622" s="103"/>
      <c r="AA622" s="103"/>
      <c r="AB622" s="103"/>
      <c r="AC622" s="103"/>
      <c r="AD622" s="103"/>
      <c r="AE622" s="103"/>
      <c r="AF622" s="103"/>
      <c r="AG622" s="103"/>
      <c r="AH622" s="103"/>
      <c r="AI622" s="103"/>
      <c r="AJ622" s="103"/>
      <c r="AK622" s="103"/>
      <c r="AL622" s="103"/>
      <c r="AM622" s="103"/>
      <c r="AN622" s="103"/>
      <c r="AO622" s="103"/>
      <c r="AP622" s="103"/>
      <c r="AQ622" s="103"/>
      <c r="AR622" s="103"/>
      <c r="AS622" s="103"/>
    </row>
    <row r="623" spans="9:45" x14ac:dyDescent="0.45">
      <c r="I623" s="44"/>
      <c r="Y623" s="103"/>
      <c r="Z623" s="103"/>
      <c r="AA623" s="103"/>
      <c r="AB623" s="103"/>
      <c r="AC623" s="103"/>
      <c r="AD623" s="103"/>
      <c r="AE623" s="103"/>
      <c r="AF623" s="103"/>
      <c r="AG623" s="103"/>
      <c r="AH623" s="103"/>
      <c r="AI623" s="103"/>
      <c r="AJ623" s="103"/>
      <c r="AK623" s="103"/>
      <c r="AL623" s="103"/>
      <c r="AM623" s="103"/>
      <c r="AN623" s="103"/>
      <c r="AO623" s="103"/>
      <c r="AP623" s="103"/>
      <c r="AQ623" s="103"/>
      <c r="AR623" s="103"/>
      <c r="AS623" s="103"/>
    </row>
    <row r="624" spans="9:45" x14ac:dyDescent="0.45">
      <c r="I624" s="44"/>
      <c r="Y624" s="103"/>
      <c r="Z624" s="103"/>
      <c r="AA624" s="103"/>
      <c r="AB624" s="103"/>
      <c r="AC624" s="103"/>
      <c r="AD624" s="103"/>
      <c r="AE624" s="103"/>
      <c r="AF624" s="103"/>
      <c r="AG624" s="103"/>
      <c r="AH624" s="103"/>
      <c r="AI624" s="103"/>
      <c r="AJ624" s="103"/>
      <c r="AK624" s="103"/>
      <c r="AL624" s="103"/>
      <c r="AM624" s="103"/>
      <c r="AN624" s="103"/>
      <c r="AO624" s="103"/>
      <c r="AP624" s="103"/>
      <c r="AQ624" s="103"/>
      <c r="AR624" s="103"/>
      <c r="AS624" s="103"/>
    </row>
    <row r="625" spans="9:45" x14ac:dyDescent="0.45">
      <c r="I625" s="44"/>
      <c r="Y625" s="103"/>
      <c r="Z625" s="103"/>
      <c r="AA625" s="103"/>
      <c r="AB625" s="103"/>
      <c r="AC625" s="103"/>
      <c r="AD625" s="103"/>
      <c r="AE625" s="103"/>
      <c r="AF625" s="103"/>
      <c r="AG625" s="103"/>
      <c r="AH625" s="103"/>
      <c r="AI625" s="103"/>
      <c r="AJ625" s="103"/>
      <c r="AK625" s="103"/>
      <c r="AL625" s="103"/>
      <c r="AM625" s="103"/>
      <c r="AN625" s="103"/>
      <c r="AO625" s="103"/>
      <c r="AP625" s="103"/>
      <c r="AQ625" s="103"/>
      <c r="AR625" s="103"/>
      <c r="AS625" s="103"/>
    </row>
    <row r="626" spans="9:45" x14ac:dyDescent="0.45">
      <c r="I626" s="44"/>
      <c r="Y626" s="103"/>
      <c r="Z626" s="103"/>
      <c r="AA626" s="103"/>
      <c r="AB626" s="103"/>
      <c r="AC626" s="103"/>
      <c r="AD626" s="103"/>
      <c r="AE626" s="103"/>
      <c r="AF626" s="103"/>
      <c r="AG626" s="103"/>
      <c r="AH626" s="103"/>
      <c r="AI626" s="103"/>
      <c r="AJ626" s="103"/>
      <c r="AK626" s="103"/>
      <c r="AL626" s="103"/>
      <c r="AM626" s="103"/>
      <c r="AN626" s="103"/>
      <c r="AO626" s="103"/>
      <c r="AP626" s="103"/>
      <c r="AQ626" s="103"/>
      <c r="AR626" s="103"/>
      <c r="AS626" s="103"/>
    </row>
    <row r="627" spans="9:45" x14ac:dyDescent="0.45">
      <c r="I627" s="44"/>
      <c r="Y627" s="103"/>
      <c r="Z627" s="103"/>
      <c r="AA627" s="103"/>
      <c r="AB627" s="103"/>
      <c r="AC627" s="103"/>
      <c r="AD627" s="103"/>
      <c r="AE627" s="103"/>
      <c r="AF627" s="103"/>
      <c r="AG627" s="103"/>
      <c r="AH627" s="103"/>
      <c r="AI627" s="103"/>
      <c r="AJ627" s="103"/>
      <c r="AK627" s="103"/>
      <c r="AL627" s="103"/>
      <c r="AM627" s="103"/>
      <c r="AN627" s="103"/>
      <c r="AO627" s="103"/>
      <c r="AP627" s="103"/>
      <c r="AQ627" s="103"/>
      <c r="AR627" s="103"/>
      <c r="AS627" s="103"/>
    </row>
    <row r="628" spans="9:45" x14ac:dyDescent="0.45">
      <c r="I628" s="44"/>
      <c r="Y628" s="103"/>
      <c r="Z628" s="103"/>
      <c r="AA628" s="103"/>
      <c r="AB628" s="103"/>
      <c r="AC628" s="103"/>
      <c r="AD628" s="103"/>
      <c r="AE628" s="103"/>
      <c r="AF628" s="103"/>
      <c r="AG628" s="103"/>
      <c r="AH628" s="103"/>
      <c r="AI628" s="103"/>
      <c r="AJ628" s="103"/>
      <c r="AK628" s="103"/>
      <c r="AL628" s="103"/>
      <c r="AM628" s="103"/>
      <c r="AN628" s="103"/>
      <c r="AO628" s="103"/>
      <c r="AP628" s="103"/>
      <c r="AQ628" s="103"/>
      <c r="AR628" s="103"/>
      <c r="AS628" s="103"/>
    </row>
    <row r="629" spans="9:45" x14ac:dyDescent="0.45">
      <c r="I629" s="44"/>
      <c r="Y629" s="103"/>
      <c r="Z629" s="103"/>
      <c r="AA629" s="103"/>
      <c r="AB629" s="103"/>
      <c r="AC629" s="103"/>
      <c r="AD629" s="103"/>
      <c r="AE629" s="103"/>
      <c r="AF629" s="103"/>
      <c r="AG629" s="103"/>
      <c r="AH629" s="103"/>
      <c r="AI629" s="103"/>
      <c r="AJ629" s="103"/>
      <c r="AK629" s="103"/>
      <c r="AL629" s="103"/>
      <c r="AM629" s="103"/>
      <c r="AN629" s="103"/>
      <c r="AO629" s="103"/>
      <c r="AP629" s="103"/>
      <c r="AQ629" s="103"/>
      <c r="AR629" s="103"/>
      <c r="AS629" s="103"/>
    </row>
    <row r="630" spans="9:45" x14ac:dyDescent="0.45">
      <c r="I630" s="44"/>
      <c r="Y630" s="103"/>
      <c r="Z630" s="103"/>
      <c r="AA630" s="103"/>
      <c r="AB630" s="103"/>
      <c r="AC630" s="103"/>
      <c r="AD630" s="103"/>
      <c r="AE630" s="103"/>
      <c r="AF630" s="103"/>
      <c r="AG630" s="103"/>
      <c r="AH630" s="103"/>
      <c r="AI630" s="103"/>
      <c r="AJ630" s="103"/>
      <c r="AK630" s="103"/>
      <c r="AL630" s="103"/>
      <c r="AM630" s="103"/>
      <c r="AN630" s="103"/>
      <c r="AO630" s="103"/>
      <c r="AP630" s="103"/>
      <c r="AQ630" s="103"/>
      <c r="AR630" s="103"/>
      <c r="AS630" s="103"/>
    </row>
    <row r="631" spans="9:45" x14ac:dyDescent="0.45">
      <c r="I631" s="44"/>
      <c r="Y631" s="103"/>
      <c r="Z631" s="103"/>
      <c r="AA631" s="103"/>
      <c r="AB631" s="103"/>
      <c r="AC631" s="103"/>
      <c r="AD631" s="103"/>
      <c r="AE631" s="103"/>
      <c r="AF631" s="103"/>
      <c r="AG631" s="103"/>
      <c r="AH631" s="103"/>
      <c r="AI631" s="103"/>
      <c r="AJ631" s="103"/>
      <c r="AK631" s="103"/>
      <c r="AL631" s="103"/>
      <c r="AM631" s="103"/>
      <c r="AN631" s="103"/>
      <c r="AO631" s="103"/>
      <c r="AP631" s="103"/>
      <c r="AQ631" s="103"/>
      <c r="AR631" s="103"/>
      <c r="AS631" s="103"/>
    </row>
    <row r="632" spans="9:45" x14ac:dyDescent="0.45">
      <c r="I632" s="44"/>
      <c r="Y632" s="103"/>
      <c r="Z632" s="103"/>
      <c r="AA632" s="103"/>
      <c r="AB632" s="103"/>
      <c r="AC632" s="103"/>
      <c r="AD632" s="103"/>
      <c r="AE632" s="103"/>
      <c r="AF632" s="103"/>
      <c r="AG632" s="103"/>
      <c r="AH632" s="103"/>
      <c r="AI632" s="103"/>
      <c r="AJ632" s="103"/>
      <c r="AK632" s="103"/>
      <c r="AL632" s="103"/>
      <c r="AM632" s="103"/>
      <c r="AN632" s="103"/>
      <c r="AO632" s="103"/>
      <c r="AP632" s="103"/>
      <c r="AQ632" s="103"/>
      <c r="AR632" s="103"/>
      <c r="AS632" s="103"/>
    </row>
    <row r="633" spans="9:45" x14ac:dyDescent="0.45">
      <c r="I633" s="44"/>
      <c r="Y633" s="103"/>
      <c r="Z633" s="103"/>
      <c r="AA633" s="103"/>
      <c r="AB633" s="103"/>
      <c r="AC633" s="103"/>
      <c r="AD633" s="103"/>
      <c r="AE633" s="103"/>
      <c r="AF633" s="103"/>
      <c r="AG633" s="103"/>
      <c r="AH633" s="103"/>
      <c r="AI633" s="103"/>
      <c r="AJ633" s="103"/>
      <c r="AK633" s="103"/>
      <c r="AL633" s="103"/>
      <c r="AM633" s="103"/>
      <c r="AN633" s="103"/>
      <c r="AO633" s="103"/>
      <c r="AP633" s="103"/>
      <c r="AQ633" s="103"/>
      <c r="AR633" s="103"/>
      <c r="AS633" s="103"/>
    </row>
    <row r="634" spans="9:45" x14ac:dyDescent="0.45">
      <c r="I634" s="44"/>
      <c r="Y634" s="103"/>
      <c r="Z634" s="103"/>
      <c r="AA634" s="103"/>
      <c r="AB634" s="103"/>
      <c r="AC634" s="103"/>
      <c r="AD634" s="103"/>
      <c r="AE634" s="103"/>
      <c r="AF634" s="103"/>
      <c r="AG634" s="103"/>
      <c r="AH634" s="103"/>
      <c r="AI634" s="103"/>
      <c r="AJ634" s="103"/>
      <c r="AK634" s="103"/>
      <c r="AL634" s="103"/>
      <c r="AM634" s="103"/>
      <c r="AN634" s="103"/>
      <c r="AO634" s="103"/>
      <c r="AP634" s="103"/>
      <c r="AQ634" s="103"/>
      <c r="AR634" s="103"/>
      <c r="AS634" s="103"/>
    </row>
    <row r="635" spans="9:45" x14ac:dyDescent="0.45">
      <c r="I635" s="44"/>
      <c r="Y635" s="103"/>
      <c r="Z635" s="103"/>
      <c r="AA635" s="103"/>
      <c r="AB635" s="103"/>
      <c r="AC635" s="103"/>
      <c r="AD635" s="103"/>
      <c r="AE635" s="103"/>
      <c r="AF635" s="103"/>
      <c r="AG635" s="103"/>
      <c r="AH635" s="103"/>
      <c r="AI635" s="103"/>
      <c r="AJ635" s="103"/>
      <c r="AK635" s="103"/>
      <c r="AL635" s="103"/>
      <c r="AM635" s="103"/>
      <c r="AN635" s="103"/>
      <c r="AO635" s="103"/>
      <c r="AP635" s="103"/>
      <c r="AQ635" s="103"/>
      <c r="AR635" s="103"/>
      <c r="AS635" s="103"/>
    </row>
    <row r="636" spans="9:45" x14ac:dyDescent="0.45">
      <c r="I636" s="44"/>
      <c r="Y636" s="103"/>
      <c r="Z636" s="103"/>
      <c r="AA636" s="103"/>
      <c r="AB636" s="103"/>
      <c r="AC636" s="103"/>
      <c r="AD636" s="103"/>
      <c r="AE636" s="103"/>
      <c r="AF636" s="103"/>
      <c r="AG636" s="103"/>
      <c r="AH636" s="103"/>
      <c r="AI636" s="103"/>
      <c r="AJ636" s="103"/>
      <c r="AK636" s="103"/>
      <c r="AL636" s="103"/>
      <c r="AM636" s="103"/>
      <c r="AN636" s="103"/>
      <c r="AO636" s="103"/>
      <c r="AP636" s="103"/>
      <c r="AQ636" s="103"/>
      <c r="AR636" s="103"/>
      <c r="AS636" s="103"/>
    </row>
    <row r="637" spans="9:45" x14ac:dyDescent="0.45">
      <c r="I637" s="44"/>
      <c r="Y637" s="103"/>
      <c r="Z637" s="103"/>
      <c r="AA637" s="103"/>
      <c r="AB637" s="103"/>
      <c r="AC637" s="103"/>
      <c r="AD637" s="103"/>
      <c r="AE637" s="103"/>
      <c r="AF637" s="103"/>
      <c r="AG637" s="103"/>
      <c r="AH637" s="103"/>
      <c r="AI637" s="103"/>
      <c r="AJ637" s="103"/>
      <c r="AK637" s="103"/>
      <c r="AL637" s="103"/>
      <c r="AM637" s="103"/>
      <c r="AN637" s="103"/>
      <c r="AO637" s="103"/>
      <c r="AP637" s="103"/>
      <c r="AQ637" s="103"/>
      <c r="AR637" s="103"/>
      <c r="AS637" s="103"/>
    </row>
    <row r="638" spans="9:45" x14ac:dyDescent="0.45">
      <c r="I638" s="44"/>
      <c r="Y638" s="103"/>
      <c r="Z638" s="103"/>
      <c r="AA638" s="103"/>
      <c r="AB638" s="103"/>
      <c r="AC638" s="103"/>
      <c r="AD638" s="103"/>
      <c r="AE638" s="103"/>
      <c r="AF638" s="103"/>
      <c r="AG638" s="103"/>
      <c r="AH638" s="103"/>
      <c r="AI638" s="103"/>
      <c r="AJ638" s="103"/>
      <c r="AK638" s="103"/>
      <c r="AL638" s="103"/>
      <c r="AM638" s="103"/>
      <c r="AN638" s="103"/>
      <c r="AO638" s="103"/>
      <c r="AP638" s="103"/>
      <c r="AQ638" s="103"/>
      <c r="AR638" s="103"/>
      <c r="AS638" s="103"/>
    </row>
    <row r="639" spans="9:45" x14ac:dyDescent="0.45">
      <c r="I639" s="44"/>
      <c r="Y639" s="103"/>
      <c r="Z639" s="103"/>
      <c r="AA639" s="103"/>
      <c r="AB639" s="103"/>
      <c r="AC639" s="103"/>
      <c r="AD639" s="103"/>
      <c r="AE639" s="103"/>
      <c r="AF639" s="103"/>
      <c r="AG639" s="103"/>
      <c r="AH639" s="103"/>
      <c r="AI639" s="103"/>
      <c r="AJ639" s="103"/>
      <c r="AK639" s="103"/>
      <c r="AL639" s="103"/>
      <c r="AM639" s="103"/>
      <c r="AN639" s="103"/>
      <c r="AO639" s="103"/>
      <c r="AP639" s="103"/>
      <c r="AQ639" s="103"/>
      <c r="AR639" s="103"/>
      <c r="AS639" s="103"/>
    </row>
    <row r="640" spans="9:45" x14ac:dyDescent="0.45">
      <c r="I640" s="44"/>
      <c r="Y640" s="103"/>
      <c r="Z640" s="103"/>
      <c r="AA640" s="103"/>
      <c r="AB640" s="103"/>
      <c r="AC640" s="103"/>
      <c r="AD640" s="103"/>
      <c r="AE640" s="103"/>
      <c r="AF640" s="103"/>
      <c r="AG640" s="103"/>
      <c r="AH640" s="103"/>
      <c r="AI640" s="103"/>
      <c r="AJ640" s="103"/>
      <c r="AK640" s="103"/>
      <c r="AL640" s="103"/>
      <c r="AM640" s="103"/>
      <c r="AN640" s="103"/>
      <c r="AO640" s="103"/>
      <c r="AP640" s="103"/>
      <c r="AQ640" s="103"/>
      <c r="AR640" s="103"/>
      <c r="AS640" s="103"/>
    </row>
    <row r="641" spans="9:45" x14ac:dyDescent="0.45">
      <c r="I641" s="44"/>
      <c r="Y641" s="103"/>
      <c r="Z641" s="103"/>
      <c r="AA641" s="103"/>
      <c r="AB641" s="103"/>
      <c r="AC641" s="103"/>
      <c r="AD641" s="103"/>
      <c r="AE641" s="103"/>
      <c r="AF641" s="103"/>
      <c r="AG641" s="103"/>
      <c r="AH641" s="103"/>
      <c r="AI641" s="103"/>
      <c r="AJ641" s="103"/>
      <c r="AK641" s="103"/>
      <c r="AL641" s="103"/>
      <c r="AM641" s="103"/>
      <c r="AN641" s="103"/>
      <c r="AO641" s="103"/>
      <c r="AP641" s="103"/>
      <c r="AQ641" s="103"/>
      <c r="AR641" s="103"/>
      <c r="AS641" s="103"/>
    </row>
    <row r="642" spans="9:45" x14ac:dyDescent="0.45">
      <c r="I642" s="44"/>
      <c r="Y642" s="103"/>
      <c r="Z642" s="103"/>
      <c r="AA642" s="103"/>
      <c r="AB642" s="103"/>
      <c r="AC642" s="103"/>
      <c r="AD642" s="103"/>
      <c r="AE642" s="103"/>
      <c r="AF642" s="103"/>
      <c r="AG642" s="103"/>
      <c r="AH642" s="103"/>
      <c r="AI642" s="103"/>
      <c r="AJ642" s="103"/>
      <c r="AK642" s="103"/>
      <c r="AL642" s="103"/>
      <c r="AM642" s="103"/>
      <c r="AN642" s="103"/>
      <c r="AO642" s="103"/>
      <c r="AP642" s="103"/>
      <c r="AQ642" s="103"/>
      <c r="AR642" s="103"/>
      <c r="AS642" s="103"/>
    </row>
    <row r="643" spans="9:45" x14ac:dyDescent="0.45">
      <c r="I643" s="44"/>
      <c r="Y643" s="103"/>
      <c r="Z643" s="103"/>
      <c r="AA643" s="103"/>
      <c r="AB643" s="103"/>
      <c r="AC643" s="103"/>
      <c r="AD643" s="103"/>
      <c r="AE643" s="103"/>
      <c r="AF643" s="103"/>
      <c r="AG643" s="103"/>
      <c r="AH643" s="103"/>
      <c r="AI643" s="103"/>
      <c r="AJ643" s="103"/>
      <c r="AK643" s="103"/>
      <c r="AL643" s="103"/>
      <c r="AM643" s="103"/>
      <c r="AN643" s="103"/>
      <c r="AO643" s="103"/>
      <c r="AP643" s="103"/>
      <c r="AQ643" s="103"/>
      <c r="AR643" s="103"/>
      <c r="AS643" s="103"/>
    </row>
    <row r="644" spans="9:45" x14ac:dyDescent="0.45">
      <c r="I644" s="44"/>
      <c r="Y644" s="103"/>
      <c r="Z644" s="103"/>
      <c r="AA644" s="103"/>
      <c r="AB644" s="103"/>
      <c r="AC644" s="103"/>
      <c r="AD644" s="103"/>
      <c r="AE644" s="103"/>
      <c r="AF644" s="103"/>
      <c r="AG644" s="103"/>
      <c r="AH644" s="103"/>
      <c r="AI644" s="103"/>
      <c r="AJ644" s="103"/>
      <c r="AK644" s="103"/>
      <c r="AL644" s="103"/>
      <c r="AM644" s="103"/>
      <c r="AN644" s="103"/>
      <c r="AO644" s="103"/>
      <c r="AP644" s="103"/>
      <c r="AQ644" s="103"/>
      <c r="AR644" s="103"/>
      <c r="AS644" s="103"/>
    </row>
    <row r="645" spans="9:45" x14ac:dyDescent="0.45">
      <c r="I645" s="44"/>
      <c r="Y645" s="103"/>
      <c r="Z645" s="103"/>
      <c r="AA645" s="103"/>
      <c r="AB645" s="103"/>
      <c r="AC645" s="103"/>
      <c r="AD645" s="103"/>
      <c r="AE645" s="103"/>
      <c r="AF645" s="103"/>
      <c r="AG645" s="103"/>
      <c r="AH645" s="103"/>
      <c r="AI645" s="103"/>
      <c r="AJ645" s="103"/>
      <c r="AK645" s="103"/>
      <c r="AL645" s="103"/>
      <c r="AM645" s="103"/>
      <c r="AN645" s="103"/>
      <c r="AO645" s="103"/>
      <c r="AP645" s="103"/>
      <c r="AQ645" s="103"/>
      <c r="AR645" s="103"/>
      <c r="AS645" s="103"/>
    </row>
    <row r="646" spans="9:45" x14ac:dyDescent="0.45">
      <c r="I646" s="44"/>
      <c r="Y646" s="103"/>
      <c r="Z646" s="103"/>
      <c r="AA646" s="103"/>
      <c r="AB646" s="103"/>
      <c r="AC646" s="103"/>
      <c r="AD646" s="103"/>
      <c r="AE646" s="103"/>
      <c r="AF646" s="103"/>
      <c r="AG646" s="103"/>
      <c r="AH646" s="103"/>
      <c r="AI646" s="103"/>
      <c r="AJ646" s="103"/>
      <c r="AK646" s="103"/>
      <c r="AL646" s="103"/>
      <c r="AM646" s="103"/>
      <c r="AN646" s="103"/>
      <c r="AO646" s="103"/>
      <c r="AP646" s="103"/>
      <c r="AQ646" s="103"/>
      <c r="AR646" s="103"/>
      <c r="AS646" s="103"/>
    </row>
    <row r="647" spans="9:45" x14ac:dyDescent="0.45">
      <c r="I647" s="44"/>
      <c r="Y647" s="103"/>
      <c r="Z647" s="103"/>
      <c r="AA647" s="103"/>
      <c r="AB647" s="103"/>
      <c r="AC647" s="103"/>
      <c r="AD647" s="103"/>
      <c r="AE647" s="103"/>
      <c r="AF647" s="103"/>
      <c r="AG647" s="103"/>
      <c r="AH647" s="103"/>
      <c r="AI647" s="103"/>
      <c r="AJ647" s="103"/>
      <c r="AK647" s="103"/>
      <c r="AL647" s="103"/>
      <c r="AM647" s="103"/>
      <c r="AN647" s="103"/>
      <c r="AO647" s="103"/>
      <c r="AP647" s="103"/>
      <c r="AQ647" s="103"/>
      <c r="AR647" s="103"/>
      <c r="AS647" s="103"/>
    </row>
    <row r="648" spans="9:45" x14ac:dyDescent="0.45">
      <c r="I648" s="44"/>
      <c r="Y648" s="103"/>
      <c r="Z648" s="103"/>
      <c r="AA648" s="103"/>
      <c r="AB648" s="103"/>
      <c r="AC648" s="103"/>
      <c r="AD648" s="103"/>
      <c r="AE648" s="103"/>
      <c r="AF648" s="103"/>
      <c r="AG648" s="103"/>
      <c r="AH648" s="103"/>
      <c r="AI648" s="103"/>
      <c r="AJ648" s="103"/>
      <c r="AK648" s="103"/>
      <c r="AL648" s="103"/>
      <c r="AM648" s="103"/>
      <c r="AN648" s="103"/>
      <c r="AO648" s="103"/>
      <c r="AP648" s="103"/>
      <c r="AQ648" s="103"/>
      <c r="AR648" s="103"/>
      <c r="AS648" s="103"/>
    </row>
    <row r="649" spans="9:45" x14ac:dyDescent="0.45">
      <c r="I649" s="44"/>
      <c r="Y649" s="103"/>
      <c r="Z649" s="103"/>
      <c r="AA649" s="103"/>
      <c r="AB649" s="103"/>
      <c r="AC649" s="103"/>
      <c r="AD649" s="103"/>
      <c r="AE649" s="103"/>
      <c r="AF649" s="103"/>
      <c r="AG649" s="103"/>
      <c r="AH649" s="103"/>
      <c r="AI649" s="103"/>
      <c r="AJ649" s="103"/>
      <c r="AK649" s="103"/>
      <c r="AL649" s="103"/>
      <c r="AM649" s="103"/>
      <c r="AN649" s="103"/>
      <c r="AO649" s="103"/>
      <c r="AP649" s="103"/>
      <c r="AQ649" s="103"/>
      <c r="AR649" s="103"/>
      <c r="AS649" s="103"/>
    </row>
    <row r="650" spans="9:45" x14ac:dyDescent="0.45">
      <c r="I650" s="44"/>
      <c r="Y650" s="103"/>
      <c r="Z650" s="103"/>
      <c r="AA650" s="103"/>
      <c r="AB650" s="103"/>
      <c r="AC650" s="103"/>
      <c r="AD650" s="103"/>
      <c r="AE650" s="103"/>
      <c r="AF650" s="103"/>
      <c r="AG650" s="103"/>
      <c r="AH650" s="103"/>
      <c r="AI650" s="103"/>
      <c r="AJ650" s="103"/>
      <c r="AK650" s="103"/>
      <c r="AL650" s="103"/>
      <c r="AM650" s="103"/>
      <c r="AN650" s="103"/>
      <c r="AO650" s="103"/>
      <c r="AP650" s="103"/>
      <c r="AQ650" s="103"/>
      <c r="AR650" s="103"/>
      <c r="AS650" s="103"/>
    </row>
    <row r="651" spans="9:45" x14ac:dyDescent="0.45">
      <c r="I651" s="44"/>
      <c r="Y651" s="103"/>
      <c r="Z651" s="103"/>
      <c r="AA651" s="103"/>
      <c r="AB651" s="103"/>
      <c r="AC651" s="103"/>
      <c r="AD651" s="103"/>
      <c r="AE651" s="103"/>
      <c r="AF651" s="103"/>
      <c r="AG651" s="103"/>
      <c r="AH651" s="103"/>
      <c r="AI651" s="103"/>
      <c r="AJ651" s="103"/>
      <c r="AK651" s="103"/>
      <c r="AL651" s="103"/>
      <c r="AM651" s="103"/>
      <c r="AN651" s="103"/>
      <c r="AO651" s="103"/>
      <c r="AP651" s="103"/>
      <c r="AQ651" s="103"/>
      <c r="AR651" s="103"/>
      <c r="AS651" s="103"/>
    </row>
    <row r="652" spans="9:45" x14ac:dyDescent="0.45">
      <c r="I652" s="44"/>
      <c r="Y652" s="103"/>
      <c r="Z652" s="103"/>
      <c r="AA652" s="103"/>
      <c r="AB652" s="103"/>
      <c r="AC652" s="103"/>
      <c r="AD652" s="103"/>
      <c r="AE652" s="103"/>
      <c r="AF652" s="103"/>
      <c r="AG652" s="103"/>
      <c r="AH652" s="103"/>
      <c r="AI652" s="103"/>
      <c r="AJ652" s="103"/>
      <c r="AK652" s="103"/>
      <c r="AL652" s="103"/>
      <c r="AM652" s="103"/>
      <c r="AN652" s="103"/>
      <c r="AO652" s="103"/>
      <c r="AP652" s="103"/>
      <c r="AQ652" s="103"/>
      <c r="AR652" s="103"/>
      <c r="AS652" s="103"/>
    </row>
    <row r="653" spans="9:45" x14ac:dyDescent="0.45">
      <c r="I653" s="44"/>
      <c r="Y653" s="103"/>
      <c r="Z653" s="103"/>
      <c r="AA653" s="103"/>
      <c r="AB653" s="103"/>
      <c r="AC653" s="103"/>
      <c r="AD653" s="103"/>
      <c r="AE653" s="103"/>
      <c r="AF653" s="103"/>
      <c r="AG653" s="103"/>
      <c r="AH653" s="103"/>
      <c r="AI653" s="103"/>
      <c r="AJ653" s="103"/>
      <c r="AK653" s="103"/>
      <c r="AL653" s="103"/>
      <c r="AM653" s="103"/>
      <c r="AN653" s="103"/>
      <c r="AO653" s="103"/>
      <c r="AP653" s="103"/>
      <c r="AQ653" s="103"/>
      <c r="AR653" s="103"/>
      <c r="AS653" s="103"/>
    </row>
    <row r="654" spans="9:45" x14ac:dyDescent="0.45">
      <c r="I654" s="44"/>
      <c r="Y654" s="103"/>
      <c r="Z654" s="103"/>
      <c r="AA654" s="103"/>
      <c r="AB654" s="103"/>
      <c r="AC654" s="103"/>
      <c r="AD654" s="103"/>
      <c r="AE654" s="103"/>
      <c r="AF654" s="103"/>
      <c r="AG654" s="103"/>
      <c r="AH654" s="103"/>
      <c r="AI654" s="103"/>
      <c r="AJ654" s="103"/>
      <c r="AK654" s="103"/>
      <c r="AL654" s="103"/>
      <c r="AM654" s="103"/>
      <c r="AN654" s="103"/>
      <c r="AO654" s="103"/>
      <c r="AP654" s="103"/>
      <c r="AQ654" s="103"/>
      <c r="AR654" s="103"/>
      <c r="AS654" s="103"/>
    </row>
    <row r="655" spans="9:45" x14ac:dyDescent="0.45">
      <c r="I655" s="44"/>
      <c r="Y655" s="103"/>
      <c r="Z655" s="103"/>
      <c r="AA655" s="103"/>
      <c r="AB655" s="103"/>
      <c r="AC655" s="103"/>
      <c r="AD655" s="103"/>
      <c r="AE655" s="103"/>
      <c r="AF655" s="103"/>
      <c r="AG655" s="103"/>
      <c r="AH655" s="103"/>
      <c r="AI655" s="103"/>
      <c r="AJ655" s="103"/>
      <c r="AK655" s="103"/>
      <c r="AL655" s="103"/>
      <c r="AM655" s="103"/>
      <c r="AN655" s="103"/>
      <c r="AO655" s="103"/>
      <c r="AP655" s="103"/>
      <c r="AQ655" s="103"/>
      <c r="AR655" s="103"/>
      <c r="AS655" s="103"/>
    </row>
    <row r="656" spans="9:45" x14ac:dyDescent="0.45">
      <c r="I656" s="44"/>
      <c r="Y656" s="103"/>
      <c r="Z656" s="103"/>
      <c r="AA656" s="103"/>
      <c r="AB656" s="103"/>
      <c r="AC656" s="103"/>
      <c r="AD656" s="103"/>
      <c r="AE656" s="103"/>
      <c r="AF656" s="103"/>
      <c r="AG656" s="103"/>
      <c r="AH656" s="103"/>
      <c r="AI656" s="103"/>
      <c r="AJ656" s="103"/>
      <c r="AK656" s="103"/>
      <c r="AL656" s="103"/>
      <c r="AM656" s="103"/>
      <c r="AN656" s="103"/>
      <c r="AO656" s="103"/>
      <c r="AP656" s="103"/>
      <c r="AQ656" s="103"/>
      <c r="AR656" s="103"/>
      <c r="AS656" s="103"/>
    </row>
    <row r="657" spans="9:45" x14ac:dyDescent="0.45">
      <c r="I657" s="44"/>
      <c r="Y657" s="103"/>
      <c r="Z657" s="103"/>
      <c r="AA657" s="103"/>
      <c r="AB657" s="103"/>
      <c r="AC657" s="103"/>
      <c r="AD657" s="103"/>
      <c r="AE657" s="103"/>
      <c r="AF657" s="103"/>
      <c r="AG657" s="103"/>
      <c r="AH657" s="103"/>
      <c r="AI657" s="103"/>
      <c r="AJ657" s="103"/>
      <c r="AK657" s="103"/>
      <c r="AL657" s="103"/>
      <c r="AM657" s="103"/>
      <c r="AN657" s="103"/>
      <c r="AO657" s="103"/>
      <c r="AP657" s="103"/>
      <c r="AQ657" s="103"/>
      <c r="AR657" s="103"/>
      <c r="AS657" s="103"/>
    </row>
    <row r="658" spans="9:45" x14ac:dyDescent="0.45">
      <c r="I658" s="44"/>
      <c r="Y658" s="103"/>
      <c r="Z658" s="103"/>
      <c r="AA658" s="103"/>
      <c r="AB658" s="103"/>
      <c r="AC658" s="103"/>
      <c r="AD658" s="103"/>
      <c r="AE658" s="103"/>
      <c r="AF658" s="103"/>
      <c r="AG658" s="103"/>
      <c r="AH658" s="103"/>
      <c r="AI658" s="103"/>
      <c r="AJ658" s="103"/>
      <c r="AK658" s="103"/>
      <c r="AL658" s="103"/>
      <c r="AM658" s="103"/>
      <c r="AN658" s="103"/>
      <c r="AO658" s="103"/>
      <c r="AP658" s="103"/>
      <c r="AQ658" s="103"/>
      <c r="AR658" s="103"/>
      <c r="AS658" s="103"/>
    </row>
    <row r="659" spans="9:45" x14ac:dyDescent="0.45">
      <c r="I659" s="44"/>
      <c r="Y659" s="103"/>
      <c r="Z659" s="103"/>
      <c r="AA659" s="103"/>
      <c r="AB659" s="103"/>
      <c r="AC659" s="103"/>
      <c r="AD659" s="103"/>
      <c r="AE659" s="103"/>
      <c r="AF659" s="103"/>
      <c r="AG659" s="103"/>
      <c r="AH659" s="103"/>
      <c r="AI659" s="103"/>
      <c r="AJ659" s="103"/>
      <c r="AK659" s="103"/>
      <c r="AL659" s="103"/>
      <c r="AM659" s="103"/>
      <c r="AN659" s="103"/>
      <c r="AO659" s="103"/>
      <c r="AP659" s="103"/>
      <c r="AQ659" s="103"/>
      <c r="AR659" s="103"/>
      <c r="AS659" s="103"/>
    </row>
    <row r="660" spans="9:45" x14ac:dyDescent="0.45">
      <c r="I660" s="44"/>
      <c r="Y660" s="103"/>
      <c r="Z660" s="103"/>
      <c r="AA660" s="103"/>
      <c r="AB660" s="103"/>
      <c r="AC660" s="103"/>
      <c r="AD660" s="103"/>
      <c r="AE660" s="103"/>
      <c r="AF660" s="103"/>
      <c r="AG660" s="103"/>
      <c r="AH660" s="103"/>
      <c r="AI660" s="103"/>
      <c r="AJ660" s="103"/>
      <c r="AK660" s="103"/>
      <c r="AL660" s="103"/>
      <c r="AM660" s="103"/>
      <c r="AN660" s="103"/>
      <c r="AO660" s="103"/>
      <c r="AP660" s="103"/>
      <c r="AQ660" s="103"/>
      <c r="AR660" s="103"/>
      <c r="AS660" s="103"/>
    </row>
    <row r="661" spans="9:45" x14ac:dyDescent="0.45">
      <c r="I661" s="44"/>
      <c r="Y661" s="103"/>
      <c r="Z661" s="103"/>
      <c r="AA661" s="103"/>
      <c r="AB661" s="103"/>
      <c r="AC661" s="103"/>
      <c r="AD661" s="103"/>
      <c r="AE661" s="103"/>
      <c r="AF661" s="103"/>
      <c r="AG661" s="103"/>
      <c r="AH661" s="103"/>
      <c r="AI661" s="103"/>
      <c r="AJ661" s="103"/>
      <c r="AK661" s="103"/>
      <c r="AL661" s="103"/>
      <c r="AM661" s="103"/>
      <c r="AN661" s="103"/>
      <c r="AO661" s="103"/>
      <c r="AP661" s="103"/>
      <c r="AQ661" s="103"/>
      <c r="AR661" s="103"/>
      <c r="AS661" s="103"/>
    </row>
    <row r="662" spans="9:45" x14ac:dyDescent="0.45">
      <c r="I662" s="44"/>
      <c r="Y662" s="103"/>
      <c r="Z662" s="103"/>
      <c r="AA662" s="103"/>
      <c r="AB662" s="103"/>
      <c r="AC662" s="103"/>
      <c r="AD662" s="103"/>
      <c r="AE662" s="103"/>
      <c r="AF662" s="103"/>
      <c r="AG662" s="103"/>
      <c r="AH662" s="103"/>
      <c r="AI662" s="103"/>
      <c r="AJ662" s="103"/>
      <c r="AK662" s="103"/>
      <c r="AL662" s="103"/>
      <c r="AM662" s="103"/>
      <c r="AN662" s="103"/>
      <c r="AO662" s="103"/>
      <c r="AP662" s="103"/>
      <c r="AQ662" s="103"/>
      <c r="AR662" s="103"/>
      <c r="AS662" s="103"/>
    </row>
    <row r="663" spans="9:45" x14ac:dyDescent="0.45">
      <c r="I663" s="44"/>
      <c r="Y663" s="103"/>
      <c r="Z663" s="103"/>
      <c r="AA663" s="103"/>
      <c r="AB663" s="103"/>
      <c r="AC663" s="103"/>
      <c r="AD663" s="103"/>
      <c r="AE663" s="103"/>
      <c r="AF663" s="103"/>
      <c r="AG663" s="103"/>
      <c r="AH663" s="103"/>
      <c r="AI663" s="103"/>
      <c r="AJ663" s="103"/>
      <c r="AK663" s="103"/>
      <c r="AL663" s="103"/>
      <c r="AM663" s="103"/>
      <c r="AN663" s="103"/>
      <c r="AO663" s="103"/>
      <c r="AP663" s="103"/>
      <c r="AQ663" s="103"/>
      <c r="AR663" s="103"/>
      <c r="AS663" s="103"/>
    </row>
    <row r="664" spans="9:45" x14ac:dyDescent="0.45">
      <c r="I664" s="44"/>
      <c r="Y664" s="103"/>
      <c r="Z664" s="103"/>
      <c r="AA664" s="103"/>
      <c r="AB664" s="103"/>
      <c r="AC664" s="103"/>
      <c r="AD664" s="103"/>
      <c r="AE664" s="103"/>
      <c r="AF664" s="103"/>
      <c r="AG664" s="103"/>
      <c r="AH664" s="103"/>
      <c r="AI664" s="103"/>
      <c r="AJ664" s="103"/>
      <c r="AK664" s="103"/>
      <c r="AL664" s="103"/>
      <c r="AM664" s="103"/>
      <c r="AN664" s="103"/>
      <c r="AO664" s="103"/>
      <c r="AP664" s="103"/>
      <c r="AQ664" s="103"/>
      <c r="AR664" s="103"/>
      <c r="AS664" s="103"/>
    </row>
    <row r="665" spans="9:45" x14ac:dyDescent="0.45">
      <c r="I665" s="44"/>
      <c r="Y665" s="103"/>
      <c r="Z665" s="103"/>
      <c r="AA665" s="103"/>
      <c r="AB665" s="103"/>
      <c r="AC665" s="103"/>
      <c r="AD665" s="103"/>
      <c r="AE665" s="103"/>
      <c r="AF665" s="103"/>
      <c r="AG665" s="103"/>
      <c r="AH665" s="103"/>
      <c r="AI665" s="103"/>
      <c r="AJ665" s="103"/>
      <c r="AK665" s="103"/>
      <c r="AL665" s="103"/>
      <c r="AM665" s="103"/>
      <c r="AN665" s="103"/>
      <c r="AO665" s="103"/>
      <c r="AP665" s="103"/>
      <c r="AQ665" s="103"/>
      <c r="AR665" s="103"/>
      <c r="AS665" s="103"/>
    </row>
    <row r="666" spans="9:45" x14ac:dyDescent="0.45">
      <c r="I666" s="44"/>
      <c r="Y666" s="103"/>
      <c r="Z666" s="103"/>
      <c r="AA666" s="103"/>
      <c r="AB666" s="103"/>
      <c r="AC666" s="103"/>
      <c r="AD666" s="103"/>
      <c r="AE666" s="103"/>
      <c r="AF666" s="103"/>
      <c r="AG666" s="103"/>
      <c r="AH666" s="103"/>
      <c r="AI666" s="103"/>
      <c r="AJ666" s="103"/>
      <c r="AK666" s="103"/>
      <c r="AL666" s="103"/>
      <c r="AM666" s="103"/>
      <c r="AN666" s="103"/>
      <c r="AO666" s="103"/>
      <c r="AP666" s="103"/>
      <c r="AQ666" s="103"/>
      <c r="AR666" s="103"/>
      <c r="AS666" s="103"/>
    </row>
    <row r="667" spans="9:45" x14ac:dyDescent="0.45">
      <c r="I667" s="44"/>
      <c r="Y667" s="103"/>
      <c r="Z667" s="103"/>
      <c r="AA667" s="103"/>
      <c r="AB667" s="103"/>
      <c r="AC667" s="103"/>
      <c r="AD667" s="103"/>
      <c r="AE667" s="103"/>
      <c r="AF667" s="103"/>
      <c r="AG667" s="103"/>
      <c r="AH667" s="103"/>
      <c r="AI667" s="103"/>
      <c r="AJ667" s="103"/>
      <c r="AK667" s="103"/>
      <c r="AL667" s="103"/>
      <c r="AM667" s="103"/>
      <c r="AN667" s="103"/>
      <c r="AO667" s="103"/>
      <c r="AP667" s="103"/>
      <c r="AQ667" s="103"/>
      <c r="AR667" s="103"/>
      <c r="AS667" s="103"/>
    </row>
    <row r="668" spans="9:45" x14ac:dyDescent="0.45">
      <c r="I668" s="44"/>
      <c r="Y668" s="103"/>
      <c r="Z668" s="103"/>
      <c r="AA668" s="103"/>
      <c r="AB668" s="103"/>
      <c r="AC668" s="103"/>
      <c r="AD668" s="103"/>
      <c r="AE668" s="103"/>
      <c r="AF668" s="103"/>
      <c r="AG668" s="103"/>
      <c r="AH668" s="103"/>
      <c r="AI668" s="103"/>
      <c r="AJ668" s="103"/>
      <c r="AK668" s="103"/>
      <c r="AL668" s="103"/>
      <c r="AM668" s="103"/>
      <c r="AN668" s="103"/>
      <c r="AO668" s="103"/>
      <c r="AP668" s="103"/>
      <c r="AQ668" s="103"/>
      <c r="AR668" s="103"/>
      <c r="AS668" s="103"/>
    </row>
    <row r="669" spans="9:45" x14ac:dyDescent="0.45">
      <c r="I669" s="44"/>
      <c r="Y669" s="103"/>
      <c r="Z669" s="103"/>
      <c r="AA669" s="103"/>
      <c r="AB669" s="103"/>
      <c r="AC669" s="103"/>
      <c r="AD669" s="103"/>
      <c r="AE669" s="103"/>
      <c r="AF669" s="103"/>
      <c r="AG669" s="103"/>
      <c r="AH669" s="103"/>
      <c r="AI669" s="103"/>
      <c r="AJ669" s="103"/>
      <c r="AK669" s="103"/>
      <c r="AL669" s="103"/>
      <c r="AM669" s="103"/>
      <c r="AN669" s="103"/>
      <c r="AO669" s="103"/>
      <c r="AP669" s="103"/>
      <c r="AQ669" s="103"/>
      <c r="AR669" s="103"/>
      <c r="AS669" s="103"/>
    </row>
    <row r="670" spans="9:45" x14ac:dyDescent="0.45">
      <c r="I670" s="44"/>
      <c r="Y670" s="103"/>
      <c r="Z670" s="103"/>
      <c r="AA670" s="103"/>
      <c r="AB670" s="103"/>
      <c r="AC670" s="103"/>
      <c r="AD670" s="103"/>
      <c r="AE670" s="103"/>
      <c r="AF670" s="103"/>
      <c r="AG670" s="103"/>
      <c r="AH670" s="103"/>
      <c r="AI670" s="103"/>
      <c r="AJ670" s="103"/>
      <c r="AK670" s="103"/>
      <c r="AL670" s="103"/>
      <c r="AM670" s="103"/>
      <c r="AN670" s="103"/>
      <c r="AO670" s="103"/>
      <c r="AP670" s="103"/>
      <c r="AQ670" s="103"/>
      <c r="AR670" s="103"/>
      <c r="AS670" s="103"/>
    </row>
    <row r="671" spans="9:45" x14ac:dyDescent="0.45">
      <c r="I671" s="44"/>
      <c r="Y671" s="103"/>
      <c r="Z671" s="103"/>
      <c r="AA671" s="103"/>
      <c r="AB671" s="103"/>
      <c r="AC671" s="103"/>
      <c r="AD671" s="103"/>
      <c r="AE671" s="103"/>
      <c r="AF671" s="103"/>
      <c r="AG671" s="103"/>
      <c r="AH671" s="103"/>
      <c r="AI671" s="103"/>
      <c r="AJ671" s="103"/>
      <c r="AK671" s="103"/>
      <c r="AL671" s="103"/>
      <c r="AM671" s="103"/>
      <c r="AN671" s="103"/>
      <c r="AO671" s="103"/>
      <c r="AP671" s="103"/>
      <c r="AQ671" s="103"/>
      <c r="AR671" s="103"/>
      <c r="AS671" s="103"/>
    </row>
    <row r="672" spans="9:45" x14ac:dyDescent="0.45">
      <c r="I672" s="44"/>
      <c r="Y672" s="103"/>
      <c r="Z672" s="103"/>
      <c r="AA672" s="103"/>
      <c r="AB672" s="103"/>
      <c r="AC672" s="103"/>
      <c r="AD672" s="103"/>
      <c r="AE672" s="103"/>
      <c r="AF672" s="103"/>
      <c r="AG672" s="103"/>
      <c r="AH672" s="103"/>
      <c r="AI672" s="103"/>
      <c r="AJ672" s="103"/>
      <c r="AK672" s="103"/>
      <c r="AL672" s="103"/>
      <c r="AM672" s="103"/>
      <c r="AN672" s="103"/>
      <c r="AO672" s="103"/>
      <c r="AP672" s="103"/>
      <c r="AQ672" s="103"/>
      <c r="AR672" s="103"/>
      <c r="AS672" s="103"/>
    </row>
    <row r="673" spans="9:45" x14ac:dyDescent="0.45">
      <c r="I673" s="44"/>
      <c r="Y673" s="103"/>
      <c r="Z673" s="103"/>
      <c r="AA673" s="103"/>
      <c r="AB673" s="103"/>
      <c r="AC673" s="103"/>
      <c r="AD673" s="103"/>
      <c r="AE673" s="103"/>
      <c r="AF673" s="103"/>
      <c r="AG673" s="103"/>
      <c r="AH673" s="103"/>
      <c r="AI673" s="103"/>
      <c r="AJ673" s="103"/>
      <c r="AK673" s="103"/>
      <c r="AL673" s="103"/>
      <c r="AM673" s="103"/>
      <c r="AN673" s="103"/>
      <c r="AO673" s="103"/>
      <c r="AP673" s="103"/>
      <c r="AQ673" s="103"/>
      <c r="AR673" s="103"/>
      <c r="AS673" s="103"/>
    </row>
    <row r="674" spans="9:45" x14ac:dyDescent="0.45">
      <c r="I674" s="44"/>
      <c r="Y674" s="103"/>
      <c r="Z674" s="103"/>
      <c r="AA674" s="103"/>
      <c r="AB674" s="103"/>
      <c r="AC674" s="103"/>
      <c r="AD674" s="103"/>
      <c r="AE674" s="103"/>
      <c r="AF674" s="103"/>
      <c r="AG674" s="103"/>
      <c r="AH674" s="103"/>
      <c r="AI674" s="103"/>
      <c r="AJ674" s="103"/>
      <c r="AK674" s="103"/>
      <c r="AL674" s="103"/>
      <c r="AM674" s="103"/>
      <c r="AN674" s="103"/>
      <c r="AO674" s="103"/>
      <c r="AP674" s="103"/>
      <c r="AQ674" s="103"/>
      <c r="AR674" s="103"/>
      <c r="AS674" s="103"/>
    </row>
    <row r="675" spans="9:45" x14ac:dyDescent="0.45">
      <c r="I675" s="44"/>
      <c r="Y675" s="103"/>
      <c r="Z675" s="103"/>
      <c r="AA675" s="103"/>
      <c r="AB675" s="103"/>
      <c r="AC675" s="103"/>
      <c r="AD675" s="103"/>
      <c r="AE675" s="103"/>
      <c r="AF675" s="103"/>
      <c r="AG675" s="103"/>
      <c r="AH675" s="103"/>
      <c r="AI675" s="103"/>
      <c r="AJ675" s="103"/>
      <c r="AK675" s="103"/>
      <c r="AL675" s="103"/>
      <c r="AM675" s="103"/>
      <c r="AN675" s="103"/>
      <c r="AO675" s="103"/>
      <c r="AP675" s="103"/>
      <c r="AQ675" s="103"/>
      <c r="AR675" s="103"/>
      <c r="AS675" s="103"/>
    </row>
    <row r="676" spans="9:45" x14ac:dyDescent="0.45">
      <c r="I676" s="44"/>
      <c r="Y676" s="103"/>
      <c r="Z676" s="103"/>
      <c r="AA676" s="103"/>
      <c r="AB676" s="103"/>
      <c r="AC676" s="103"/>
      <c r="AD676" s="103"/>
      <c r="AE676" s="103"/>
      <c r="AF676" s="103"/>
      <c r="AG676" s="103"/>
      <c r="AH676" s="103"/>
      <c r="AI676" s="103"/>
      <c r="AJ676" s="103"/>
      <c r="AK676" s="103"/>
      <c r="AL676" s="103"/>
      <c r="AM676" s="103"/>
      <c r="AN676" s="103"/>
      <c r="AO676" s="103"/>
      <c r="AP676" s="103"/>
      <c r="AQ676" s="103"/>
      <c r="AR676" s="103"/>
      <c r="AS676" s="103"/>
    </row>
    <row r="677" spans="9:45" x14ac:dyDescent="0.45">
      <c r="I677" s="44"/>
      <c r="Y677" s="103"/>
      <c r="Z677" s="103"/>
      <c r="AA677" s="103"/>
      <c r="AB677" s="103"/>
      <c r="AC677" s="103"/>
      <c r="AD677" s="103"/>
      <c r="AE677" s="103"/>
      <c r="AF677" s="103"/>
      <c r="AG677" s="103"/>
      <c r="AH677" s="103"/>
      <c r="AI677" s="103"/>
      <c r="AJ677" s="103"/>
      <c r="AK677" s="103"/>
      <c r="AL677" s="103"/>
      <c r="AM677" s="103"/>
      <c r="AN677" s="103"/>
      <c r="AO677" s="103"/>
      <c r="AP677" s="103"/>
      <c r="AQ677" s="103"/>
      <c r="AR677" s="103"/>
      <c r="AS677" s="103"/>
    </row>
    <row r="678" spans="9:45" x14ac:dyDescent="0.45">
      <c r="I678" s="44"/>
      <c r="Y678" s="103"/>
      <c r="Z678" s="103"/>
      <c r="AA678" s="103"/>
      <c r="AB678" s="103"/>
      <c r="AC678" s="103"/>
      <c r="AD678" s="103"/>
      <c r="AE678" s="103"/>
      <c r="AF678" s="103"/>
      <c r="AG678" s="103"/>
      <c r="AH678" s="103"/>
      <c r="AI678" s="103"/>
      <c r="AJ678" s="103"/>
      <c r="AK678" s="103"/>
      <c r="AL678" s="103"/>
      <c r="AM678" s="103"/>
      <c r="AN678" s="103"/>
      <c r="AO678" s="103"/>
      <c r="AP678" s="103"/>
      <c r="AQ678" s="103"/>
      <c r="AR678" s="103"/>
      <c r="AS678" s="103"/>
    </row>
    <row r="679" spans="9:45" x14ac:dyDescent="0.45">
      <c r="I679" s="44"/>
      <c r="Y679" s="103"/>
      <c r="Z679" s="103"/>
      <c r="AA679" s="103"/>
      <c r="AB679" s="103"/>
      <c r="AC679" s="103"/>
      <c r="AD679" s="103"/>
      <c r="AE679" s="103"/>
      <c r="AF679" s="103"/>
      <c r="AG679" s="103"/>
      <c r="AH679" s="103"/>
      <c r="AI679" s="103"/>
      <c r="AJ679" s="103"/>
      <c r="AK679" s="103"/>
      <c r="AL679" s="103"/>
      <c r="AM679" s="103"/>
      <c r="AN679" s="103"/>
      <c r="AO679" s="103"/>
      <c r="AP679" s="103"/>
      <c r="AQ679" s="103"/>
      <c r="AR679" s="103"/>
      <c r="AS679" s="103"/>
    </row>
    <row r="680" spans="9:45" x14ac:dyDescent="0.45">
      <c r="I680" s="44"/>
      <c r="Y680" s="103"/>
      <c r="Z680" s="103"/>
      <c r="AA680" s="103"/>
      <c r="AB680" s="103"/>
      <c r="AC680" s="103"/>
      <c r="AD680" s="103"/>
      <c r="AE680" s="103"/>
      <c r="AF680" s="103"/>
      <c r="AG680" s="103"/>
      <c r="AH680" s="103"/>
      <c r="AI680" s="103"/>
      <c r="AJ680" s="103"/>
      <c r="AK680" s="103"/>
      <c r="AL680" s="103"/>
      <c r="AM680" s="103"/>
      <c r="AN680" s="103"/>
      <c r="AO680" s="103"/>
      <c r="AP680" s="103"/>
      <c r="AQ680" s="103"/>
      <c r="AR680" s="103"/>
      <c r="AS680" s="103"/>
    </row>
    <row r="681" spans="9:45" x14ac:dyDescent="0.45">
      <c r="I681" s="44"/>
      <c r="Y681" s="103"/>
      <c r="Z681" s="103"/>
      <c r="AA681" s="103"/>
      <c r="AB681" s="103"/>
      <c r="AC681" s="103"/>
      <c r="AD681" s="103"/>
      <c r="AE681" s="103"/>
      <c r="AF681" s="103"/>
      <c r="AG681" s="103"/>
      <c r="AH681" s="103"/>
      <c r="AI681" s="103"/>
      <c r="AJ681" s="103"/>
      <c r="AK681" s="103"/>
      <c r="AL681" s="103"/>
      <c r="AM681" s="103"/>
      <c r="AN681" s="103"/>
      <c r="AO681" s="103"/>
      <c r="AP681" s="103"/>
      <c r="AQ681" s="103"/>
      <c r="AR681" s="103"/>
      <c r="AS681" s="103"/>
    </row>
    <row r="682" spans="9:45" x14ac:dyDescent="0.45">
      <c r="I682" s="44"/>
      <c r="Y682" s="103"/>
      <c r="Z682" s="103"/>
      <c r="AA682" s="103"/>
      <c r="AB682" s="103"/>
      <c r="AC682" s="103"/>
      <c r="AD682" s="103"/>
      <c r="AE682" s="103"/>
      <c r="AF682" s="103"/>
      <c r="AG682" s="103"/>
      <c r="AH682" s="103"/>
      <c r="AI682" s="103"/>
      <c r="AJ682" s="103"/>
      <c r="AK682" s="103"/>
      <c r="AL682" s="103"/>
      <c r="AM682" s="103"/>
      <c r="AN682" s="103"/>
      <c r="AO682" s="103"/>
      <c r="AP682" s="103"/>
      <c r="AQ682" s="103"/>
      <c r="AR682" s="103"/>
      <c r="AS682" s="103"/>
    </row>
    <row r="683" spans="9:45" x14ac:dyDescent="0.45">
      <c r="I683" s="44"/>
      <c r="Y683" s="103"/>
      <c r="Z683" s="103"/>
      <c r="AA683" s="103"/>
      <c r="AB683" s="103"/>
      <c r="AC683" s="103"/>
      <c r="AD683" s="103"/>
      <c r="AE683" s="103"/>
      <c r="AF683" s="103"/>
      <c r="AG683" s="103"/>
      <c r="AH683" s="103"/>
      <c r="AI683" s="103"/>
      <c r="AJ683" s="103"/>
      <c r="AK683" s="103"/>
      <c r="AL683" s="103"/>
      <c r="AM683" s="103"/>
      <c r="AN683" s="103"/>
      <c r="AO683" s="103"/>
      <c r="AP683" s="103"/>
      <c r="AQ683" s="103"/>
      <c r="AR683" s="103"/>
      <c r="AS683" s="103"/>
    </row>
    <row r="684" spans="9:45" x14ac:dyDescent="0.45">
      <c r="I684" s="44"/>
      <c r="Y684" s="103"/>
      <c r="Z684" s="103"/>
      <c r="AA684" s="103"/>
      <c r="AB684" s="103"/>
      <c r="AC684" s="103"/>
      <c r="AD684" s="103"/>
      <c r="AE684" s="103"/>
      <c r="AF684" s="103"/>
      <c r="AG684" s="103"/>
      <c r="AH684" s="103"/>
      <c r="AI684" s="103"/>
      <c r="AJ684" s="103"/>
      <c r="AK684" s="103"/>
      <c r="AL684" s="103"/>
      <c r="AM684" s="103"/>
      <c r="AN684" s="103"/>
      <c r="AO684" s="103"/>
      <c r="AP684" s="103"/>
      <c r="AQ684" s="103"/>
      <c r="AR684" s="103"/>
      <c r="AS684" s="103"/>
    </row>
    <row r="685" spans="9:45" x14ac:dyDescent="0.45">
      <c r="I685" s="44"/>
      <c r="Y685" s="103"/>
      <c r="Z685" s="103"/>
      <c r="AA685" s="103"/>
      <c r="AB685" s="103"/>
      <c r="AC685" s="103"/>
      <c r="AD685" s="103"/>
      <c r="AE685" s="103"/>
      <c r="AF685" s="103"/>
      <c r="AG685" s="103"/>
      <c r="AH685" s="103"/>
      <c r="AI685" s="103"/>
      <c r="AJ685" s="103"/>
      <c r="AK685" s="103"/>
      <c r="AL685" s="103"/>
      <c r="AM685" s="103"/>
      <c r="AN685" s="103"/>
      <c r="AO685" s="103"/>
      <c r="AP685" s="103"/>
      <c r="AQ685" s="103"/>
      <c r="AR685" s="103"/>
      <c r="AS685" s="103"/>
    </row>
    <row r="686" spans="9:45" x14ac:dyDescent="0.45">
      <c r="I686" s="44"/>
      <c r="Y686" s="103"/>
      <c r="Z686" s="103"/>
      <c r="AA686" s="103"/>
      <c r="AB686" s="103"/>
      <c r="AC686" s="103"/>
      <c r="AD686" s="103"/>
      <c r="AE686" s="103"/>
      <c r="AF686" s="103"/>
      <c r="AG686" s="103"/>
      <c r="AH686" s="103"/>
      <c r="AI686" s="103"/>
      <c r="AJ686" s="103"/>
      <c r="AK686" s="103"/>
      <c r="AL686" s="103"/>
      <c r="AM686" s="103"/>
      <c r="AN686" s="103"/>
      <c r="AO686" s="103"/>
      <c r="AP686" s="103"/>
      <c r="AQ686" s="103"/>
      <c r="AR686" s="103"/>
      <c r="AS686" s="103"/>
    </row>
    <row r="687" spans="9:45" x14ac:dyDescent="0.45">
      <c r="I687" s="44"/>
      <c r="Y687" s="103"/>
      <c r="Z687" s="103"/>
      <c r="AA687" s="103"/>
      <c r="AB687" s="103"/>
      <c r="AC687" s="103"/>
      <c r="AD687" s="103"/>
      <c r="AE687" s="103"/>
      <c r="AF687" s="103"/>
      <c r="AG687" s="103"/>
      <c r="AH687" s="103"/>
      <c r="AI687" s="103"/>
      <c r="AJ687" s="103"/>
      <c r="AK687" s="103"/>
      <c r="AL687" s="103"/>
      <c r="AM687" s="103"/>
      <c r="AN687" s="103"/>
      <c r="AO687" s="103"/>
      <c r="AP687" s="103"/>
      <c r="AQ687" s="103"/>
      <c r="AR687" s="103"/>
      <c r="AS687" s="103"/>
    </row>
    <row r="688" spans="9:45" x14ac:dyDescent="0.45">
      <c r="I688" s="44"/>
      <c r="Y688" s="103"/>
      <c r="Z688" s="103"/>
      <c r="AA688" s="103"/>
      <c r="AB688" s="103"/>
      <c r="AC688" s="103"/>
      <c r="AD688" s="103"/>
      <c r="AE688" s="103"/>
      <c r="AF688" s="103"/>
      <c r="AG688" s="103"/>
      <c r="AH688" s="103"/>
      <c r="AI688" s="103"/>
      <c r="AJ688" s="103"/>
      <c r="AK688" s="103"/>
      <c r="AL688" s="103"/>
      <c r="AM688" s="103"/>
      <c r="AN688" s="103"/>
      <c r="AO688" s="103"/>
      <c r="AP688" s="103"/>
      <c r="AQ688" s="103"/>
      <c r="AR688" s="103"/>
      <c r="AS688" s="103"/>
    </row>
    <row r="689" spans="9:45" x14ac:dyDescent="0.45">
      <c r="I689" s="44"/>
      <c r="Y689" s="103"/>
      <c r="Z689" s="103"/>
      <c r="AA689" s="103"/>
      <c r="AB689" s="103"/>
      <c r="AC689" s="103"/>
      <c r="AD689" s="103"/>
      <c r="AE689" s="103"/>
      <c r="AF689" s="103"/>
      <c r="AG689" s="103"/>
      <c r="AH689" s="103"/>
      <c r="AI689" s="103"/>
      <c r="AJ689" s="103"/>
      <c r="AK689" s="103"/>
      <c r="AL689" s="103"/>
      <c r="AM689" s="103"/>
      <c r="AN689" s="103"/>
      <c r="AO689" s="103"/>
      <c r="AP689" s="103"/>
      <c r="AQ689" s="103"/>
      <c r="AR689" s="103"/>
      <c r="AS689" s="103"/>
    </row>
    <row r="690" spans="9:45" x14ac:dyDescent="0.45">
      <c r="I690" s="44"/>
      <c r="Y690" s="103"/>
      <c r="Z690" s="103"/>
      <c r="AA690" s="103"/>
      <c r="AB690" s="103"/>
      <c r="AC690" s="103"/>
      <c r="AD690" s="103"/>
      <c r="AE690" s="103"/>
      <c r="AF690" s="103"/>
      <c r="AG690" s="103"/>
      <c r="AH690" s="103"/>
      <c r="AI690" s="103"/>
      <c r="AJ690" s="103"/>
      <c r="AK690" s="103"/>
      <c r="AL690" s="103"/>
      <c r="AM690" s="103"/>
      <c r="AN690" s="103"/>
      <c r="AO690" s="103"/>
      <c r="AP690" s="103"/>
      <c r="AQ690" s="103"/>
      <c r="AR690" s="103"/>
      <c r="AS690" s="103"/>
    </row>
    <row r="691" spans="9:45" x14ac:dyDescent="0.45">
      <c r="I691" s="44"/>
      <c r="Y691" s="103"/>
      <c r="Z691" s="103"/>
      <c r="AA691" s="103"/>
      <c r="AB691" s="103"/>
      <c r="AC691" s="103"/>
      <c r="AD691" s="103"/>
      <c r="AE691" s="103"/>
      <c r="AF691" s="103"/>
      <c r="AG691" s="103"/>
      <c r="AH691" s="103"/>
      <c r="AI691" s="103"/>
      <c r="AJ691" s="103"/>
      <c r="AK691" s="103"/>
      <c r="AL691" s="103"/>
      <c r="AM691" s="103"/>
      <c r="AN691" s="103"/>
      <c r="AO691" s="103"/>
      <c r="AP691" s="103"/>
      <c r="AQ691" s="103"/>
      <c r="AR691" s="103"/>
      <c r="AS691" s="103"/>
    </row>
    <row r="692" spans="9:45" x14ac:dyDescent="0.45">
      <c r="I692" s="44"/>
      <c r="Y692" s="103"/>
      <c r="Z692" s="103"/>
      <c r="AA692" s="103"/>
      <c r="AB692" s="103"/>
      <c r="AC692" s="103"/>
      <c r="AD692" s="103"/>
      <c r="AE692" s="103"/>
      <c r="AF692" s="103"/>
      <c r="AG692" s="103"/>
      <c r="AH692" s="103"/>
      <c r="AI692" s="103"/>
      <c r="AJ692" s="103"/>
      <c r="AK692" s="103"/>
      <c r="AL692" s="103"/>
      <c r="AM692" s="103"/>
      <c r="AN692" s="103"/>
      <c r="AO692" s="103"/>
      <c r="AP692" s="103"/>
      <c r="AQ692" s="103"/>
      <c r="AR692" s="103"/>
      <c r="AS692" s="103"/>
    </row>
    <row r="693" spans="9:45" x14ac:dyDescent="0.45">
      <c r="I693" s="44"/>
      <c r="Y693" s="103"/>
      <c r="Z693" s="103"/>
      <c r="AA693" s="103"/>
      <c r="AB693" s="103"/>
      <c r="AC693" s="103"/>
      <c r="AD693" s="103"/>
      <c r="AE693" s="103"/>
      <c r="AF693" s="103"/>
      <c r="AG693" s="103"/>
      <c r="AH693" s="103"/>
      <c r="AI693" s="103"/>
      <c r="AJ693" s="103"/>
      <c r="AK693" s="103"/>
      <c r="AL693" s="103"/>
      <c r="AM693" s="103"/>
      <c r="AN693" s="103"/>
      <c r="AO693" s="103"/>
      <c r="AP693" s="103"/>
      <c r="AQ693" s="103"/>
      <c r="AR693" s="103"/>
      <c r="AS693" s="103"/>
    </row>
    <row r="694" spans="9:45" x14ac:dyDescent="0.45">
      <c r="I694" s="44"/>
      <c r="Y694" s="103"/>
      <c r="Z694" s="103"/>
      <c r="AA694" s="103"/>
      <c r="AB694" s="103"/>
      <c r="AC694" s="103"/>
      <c r="AD694" s="103"/>
      <c r="AE694" s="103"/>
      <c r="AF694" s="103"/>
      <c r="AG694" s="103"/>
      <c r="AH694" s="103"/>
      <c r="AI694" s="103"/>
      <c r="AJ694" s="103"/>
      <c r="AK694" s="103"/>
      <c r="AL694" s="103"/>
      <c r="AM694" s="103"/>
      <c r="AN694" s="103"/>
      <c r="AO694" s="103"/>
      <c r="AP694" s="103"/>
      <c r="AQ694" s="103"/>
      <c r="AR694" s="103"/>
      <c r="AS694" s="103"/>
    </row>
    <row r="695" spans="9:45" x14ac:dyDescent="0.45">
      <c r="I695" s="44"/>
      <c r="Y695" s="103"/>
      <c r="Z695" s="103"/>
      <c r="AA695" s="103"/>
      <c r="AB695" s="103"/>
      <c r="AC695" s="103"/>
      <c r="AD695" s="103"/>
      <c r="AE695" s="103"/>
      <c r="AF695" s="103"/>
      <c r="AG695" s="103"/>
      <c r="AH695" s="103"/>
      <c r="AI695" s="103"/>
      <c r="AJ695" s="103"/>
      <c r="AK695" s="103"/>
      <c r="AL695" s="103"/>
      <c r="AM695" s="103"/>
      <c r="AN695" s="103"/>
      <c r="AO695" s="103"/>
      <c r="AP695" s="103"/>
      <c r="AQ695" s="103"/>
      <c r="AR695" s="103"/>
      <c r="AS695" s="103"/>
    </row>
    <row r="696" spans="9:45" x14ac:dyDescent="0.45">
      <c r="I696" s="44"/>
    </row>
    <row r="697" spans="9:45" x14ac:dyDescent="0.45">
      <c r="I697" s="44"/>
    </row>
    <row r="698" spans="9:45" x14ac:dyDescent="0.45">
      <c r="I698" s="44"/>
    </row>
    <row r="699" spans="9:45" x14ac:dyDescent="0.45">
      <c r="I699" s="44"/>
    </row>
    <row r="700" spans="9:45" x14ac:dyDescent="0.45">
      <c r="I700" s="44"/>
    </row>
    <row r="701" spans="9:45" x14ac:dyDescent="0.45">
      <c r="I701" s="44"/>
    </row>
    <row r="702" spans="9:45" x14ac:dyDescent="0.45">
      <c r="I702" s="44"/>
    </row>
    <row r="703" spans="9:45" x14ac:dyDescent="0.45">
      <c r="I703" s="44"/>
    </row>
    <row r="704" spans="9:45" x14ac:dyDescent="0.45">
      <c r="I704" s="44"/>
    </row>
    <row r="705" spans="9:9" x14ac:dyDescent="0.45">
      <c r="I705" s="44"/>
    </row>
    <row r="706" spans="9:9" x14ac:dyDescent="0.45">
      <c r="I706" s="44"/>
    </row>
    <row r="707" spans="9:9" x14ac:dyDescent="0.45">
      <c r="I707" s="44"/>
    </row>
    <row r="708" spans="9:9" x14ac:dyDescent="0.45">
      <c r="I708" s="44"/>
    </row>
    <row r="709" spans="9:9" x14ac:dyDescent="0.45">
      <c r="I709" s="44"/>
    </row>
    <row r="710" spans="9:9" x14ac:dyDescent="0.45">
      <c r="I710" s="44"/>
    </row>
    <row r="711" spans="9:9" x14ac:dyDescent="0.45">
      <c r="I711" s="44"/>
    </row>
    <row r="712" spans="9:9" x14ac:dyDescent="0.45">
      <c r="I712" s="44"/>
    </row>
    <row r="713" spans="9:9" x14ac:dyDescent="0.45">
      <c r="I713" s="44"/>
    </row>
    <row r="714" spans="9:9" x14ac:dyDescent="0.45">
      <c r="I714" s="44"/>
    </row>
    <row r="715" spans="9:9" x14ac:dyDescent="0.45">
      <c r="I715" s="44"/>
    </row>
    <row r="716" spans="9:9" x14ac:dyDescent="0.45">
      <c r="I716" s="44"/>
    </row>
    <row r="717" spans="9:9" x14ac:dyDescent="0.45">
      <c r="I717" s="44"/>
    </row>
    <row r="718" spans="9:9" x14ac:dyDescent="0.45">
      <c r="I718" s="44"/>
    </row>
    <row r="719" spans="9:9" x14ac:dyDescent="0.45">
      <c r="I719" s="44"/>
    </row>
    <row r="720" spans="9:9" x14ac:dyDescent="0.45">
      <c r="I720" s="44"/>
    </row>
    <row r="721" spans="9:9" x14ac:dyDescent="0.45">
      <c r="I721" s="44"/>
    </row>
    <row r="722" spans="9:9" x14ac:dyDescent="0.45">
      <c r="I722" s="44"/>
    </row>
    <row r="723" spans="9:9" x14ac:dyDescent="0.45">
      <c r="I723" s="44"/>
    </row>
    <row r="724" spans="9:9" x14ac:dyDescent="0.45">
      <c r="I724" s="44"/>
    </row>
    <row r="725" spans="9:9" x14ac:dyDescent="0.45">
      <c r="I725" s="44"/>
    </row>
    <row r="726" spans="9:9" x14ac:dyDescent="0.45">
      <c r="I726" s="44"/>
    </row>
    <row r="727" spans="9:9" x14ac:dyDescent="0.45">
      <c r="I727" s="44"/>
    </row>
    <row r="728" spans="9:9" x14ac:dyDescent="0.45">
      <c r="I728" s="44"/>
    </row>
    <row r="729" spans="9:9" x14ac:dyDescent="0.45">
      <c r="I729" s="44"/>
    </row>
    <row r="730" spans="9:9" x14ac:dyDescent="0.45">
      <c r="I730" s="44"/>
    </row>
    <row r="731" spans="9:9" x14ac:dyDescent="0.45">
      <c r="I731" s="44"/>
    </row>
    <row r="732" spans="9:9" x14ac:dyDescent="0.45">
      <c r="I732" s="44"/>
    </row>
    <row r="733" spans="9:9" x14ac:dyDescent="0.45">
      <c r="I733" s="44"/>
    </row>
    <row r="734" spans="9:9" x14ac:dyDescent="0.45">
      <c r="I734" s="44"/>
    </row>
    <row r="735" spans="9:9" x14ac:dyDescent="0.45">
      <c r="I735" s="44"/>
    </row>
    <row r="736" spans="9:9" x14ac:dyDescent="0.45">
      <c r="I736" s="44"/>
    </row>
    <row r="737" spans="9:9" x14ac:dyDescent="0.45">
      <c r="I737" s="44"/>
    </row>
    <row r="738" spans="9:9" x14ac:dyDescent="0.45">
      <c r="I738" s="44"/>
    </row>
    <row r="739" spans="9:9" x14ac:dyDescent="0.45">
      <c r="I739" s="44"/>
    </row>
    <row r="740" spans="9:9" x14ac:dyDescent="0.45">
      <c r="I740" s="44"/>
    </row>
    <row r="741" spans="9:9" x14ac:dyDescent="0.45">
      <c r="I741" s="44"/>
    </row>
    <row r="742" spans="9:9" x14ac:dyDescent="0.45">
      <c r="I742" s="44"/>
    </row>
    <row r="743" spans="9:9" x14ac:dyDescent="0.45">
      <c r="I743" s="44"/>
    </row>
    <row r="744" spans="9:9" x14ac:dyDescent="0.45">
      <c r="I744" s="44"/>
    </row>
    <row r="745" spans="9:9" x14ac:dyDescent="0.45">
      <c r="I745" s="44"/>
    </row>
    <row r="746" spans="9:9" x14ac:dyDescent="0.45">
      <c r="I746" s="44"/>
    </row>
    <row r="747" spans="9:9" x14ac:dyDescent="0.45">
      <c r="I747" s="44"/>
    </row>
    <row r="748" spans="9:9" x14ac:dyDescent="0.45">
      <c r="I748" s="44"/>
    </row>
    <row r="749" spans="9:9" x14ac:dyDescent="0.45">
      <c r="I749" s="44"/>
    </row>
    <row r="750" spans="9:9" x14ac:dyDescent="0.45">
      <c r="I750" s="44"/>
    </row>
    <row r="751" spans="9:9" x14ac:dyDescent="0.45">
      <c r="I751" s="44"/>
    </row>
    <row r="752" spans="9:9" x14ac:dyDescent="0.45">
      <c r="I752" s="44"/>
    </row>
    <row r="753" spans="9:9" x14ac:dyDescent="0.45">
      <c r="I753" s="44"/>
    </row>
    <row r="754" spans="9:9" x14ac:dyDescent="0.45">
      <c r="I754" s="44"/>
    </row>
    <row r="755" spans="9:9" x14ac:dyDescent="0.45">
      <c r="I755" s="44"/>
    </row>
    <row r="756" spans="9:9" x14ac:dyDescent="0.45">
      <c r="I756" s="44"/>
    </row>
    <row r="757" spans="9:9" x14ac:dyDescent="0.45">
      <c r="I757" s="44"/>
    </row>
    <row r="758" spans="9:9" x14ac:dyDescent="0.45">
      <c r="I758" s="44"/>
    </row>
    <row r="759" spans="9:9" x14ac:dyDescent="0.45">
      <c r="I759" s="44"/>
    </row>
    <row r="760" spans="9:9" x14ac:dyDescent="0.45">
      <c r="I760" s="44"/>
    </row>
    <row r="761" spans="9:9" x14ac:dyDescent="0.45">
      <c r="I761" s="44"/>
    </row>
    <row r="762" spans="9:9" x14ac:dyDescent="0.45">
      <c r="I762" s="44"/>
    </row>
    <row r="763" spans="9:9" x14ac:dyDescent="0.45">
      <c r="I763" s="44"/>
    </row>
    <row r="764" spans="9:9" x14ac:dyDescent="0.45">
      <c r="I764" s="44"/>
    </row>
    <row r="765" spans="9:9" x14ac:dyDescent="0.45">
      <c r="I765" s="44"/>
    </row>
    <row r="766" spans="9:9" x14ac:dyDescent="0.45">
      <c r="I766" s="44"/>
    </row>
    <row r="767" spans="9:9" x14ac:dyDescent="0.45">
      <c r="I767" s="44"/>
    </row>
    <row r="768" spans="9:9" x14ac:dyDescent="0.45">
      <c r="I768" s="44"/>
    </row>
    <row r="769" spans="9:9" x14ac:dyDescent="0.45">
      <c r="I769" s="44"/>
    </row>
    <row r="770" spans="9:9" x14ac:dyDescent="0.45">
      <c r="I770" s="44"/>
    </row>
    <row r="771" spans="9:9" x14ac:dyDescent="0.45">
      <c r="I771" s="44"/>
    </row>
    <row r="772" spans="9:9" x14ac:dyDescent="0.45">
      <c r="I772" s="44"/>
    </row>
    <row r="773" spans="9:9" x14ac:dyDescent="0.45">
      <c r="I773" s="44"/>
    </row>
    <row r="774" spans="9:9" x14ac:dyDescent="0.45">
      <c r="I774" s="44"/>
    </row>
    <row r="775" spans="9:9" x14ac:dyDescent="0.45">
      <c r="I775" s="44"/>
    </row>
    <row r="776" spans="9:9" x14ac:dyDescent="0.45">
      <c r="I776" s="44"/>
    </row>
    <row r="777" spans="9:9" x14ac:dyDescent="0.45">
      <c r="I777" s="44"/>
    </row>
    <row r="778" spans="9:9" x14ac:dyDescent="0.45">
      <c r="I778" s="44"/>
    </row>
    <row r="779" spans="9:9" x14ac:dyDescent="0.45">
      <c r="I779" s="44"/>
    </row>
    <row r="780" spans="9:9" x14ac:dyDescent="0.45">
      <c r="I780" s="44"/>
    </row>
    <row r="781" spans="9:9" x14ac:dyDescent="0.45">
      <c r="I781" s="44"/>
    </row>
    <row r="782" spans="9:9" x14ac:dyDescent="0.45">
      <c r="I782" s="44"/>
    </row>
    <row r="783" spans="9:9" x14ac:dyDescent="0.45">
      <c r="I783" s="44"/>
    </row>
    <row r="784" spans="9:9" x14ac:dyDescent="0.45">
      <c r="I784" s="44"/>
    </row>
    <row r="785" spans="9:9" x14ac:dyDescent="0.45">
      <c r="I785" s="44"/>
    </row>
    <row r="786" spans="9:9" x14ac:dyDescent="0.45">
      <c r="I786" s="44"/>
    </row>
    <row r="787" spans="9:9" x14ac:dyDescent="0.45">
      <c r="I787" s="44"/>
    </row>
    <row r="788" spans="9:9" x14ac:dyDescent="0.45">
      <c r="I788" s="44"/>
    </row>
    <row r="789" spans="9:9" x14ac:dyDescent="0.45">
      <c r="I789" s="44"/>
    </row>
    <row r="790" spans="9:9" x14ac:dyDescent="0.45">
      <c r="I790" s="44"/>
    </row>
    <row r="791" spans="9:9" x14ac:dyDescent="0.45">
      <c r="I791" s="44"/>
    </row>
    <row r="792" spans="9:9" x14ac:dyDescent="0.45">
      <c r="I792" s="44"/>
    </row>
    <row r="793" spans="9:9" x14ac:dyDescent="0.45">
      <c r="I793" s="44"/>
    </row>
    <row r="794" spans="9:9" x14ac:dyDescent="0.45">
      <c r="I794" s="44"/>
    </row>
    <row r="795" spans="9:9" x14ac:dyDescent="0.45">
      <c r="I795" s="44"/>
    </row>
    <row r="796" spans="9:9" x14ac:dyDescent="0.45">
      <c r="I796" s="44"/>
    </row>
    <row r="797" spans="9:9" x14ac:dyDescent="0.45">
      <c r="I797" s="44"/>
    </row>
    <row r="798" spans="9:9" x14ac:dyDescent="0.45">
      <c r="I798" s="44"/>
    </row>
    <row r="799" spans="9:9" x14ac:dyDescent="0.45">
      <c r="I799" s="44"/>
    </row>
    <row r="800" spans="9:9" x14ac:dyDescent="0.45">
      <c r="I800" s="44"/>
    </row>
    <row r="801" spans="9:9" x14ac:dyDescent="0.45">
      <c r="I801" s="44"/>
    </row>
    <row r="802" spans="9:9" x14ac:dyDescent="0.45">
      <c r="I802" s="44"/>
    </row>
    <row r="803" spans="9:9" x14ac:dyDescent="0.45">
      <c r="I803" s="44"/>
    </row>
    <row r="804" spans="9:9" x14ac:dyDescent="0.45">
      <c r="I804" s="44"/>
    </row>
    <row r="805" spans="9:9" x14ac:dyDescent="0.45">
      <c r="I805" s="44"/>
    </row>
    <row r="806" spans="9:9" x14ac:dyDescent="0.45">
      <c r="I806" s="44"/>
    </row>
    <row r="807" spans="9:9" x14ac:dyDescent="0.45">
      <c r="I807" s="44"/>
    </row>
    <row r="808" spans="9:9" x14ac:dyDescent="0.45">
      <c r="I808" s="44"/>
    </row>
    <row r="809" spans="9:9" x14ac:dyDescent="0.45">
      <c r="I809" s="44"/>
    </row>
    <row r="810" spans="9:9" x14ac:dyDescent="0.45">
      <c r="I810" s="44"/>
    </row>
    <row r="811" spans="9:9" x14ac:dyDescent="0.45">
      <c r="I811" s="44"/>
    </row>
    <row r="812" spans="9:9" x14ac:dyDescent="0.45">
      <c r="I812" s="44"/>
    </row>
    <row r="813" spans="9:9" x14ac:dyDescent="0.45">
      <c r="I813" s="44"/>
    </row>
    <row r="814" spans="9:9" x14ac:dyDescent="0.45">
      <c r="I814" s="44"/>
    </row>
    <row r="815" spans="9:9" x14ac:dyDescent="0.45">
      <c r="I815" s="44"/>
    </row>
    <row r="816" spans="9:9" x14ac:dyDescent="0.45">
      <c r="I816" s="44"/>
    </row>
    <row r="817" spans="9:9" x14ac:dyDescent="0.45">
      <c r="I817" s="44"/>
    </row>
    <row r="818" spans="9:9" x14ac:dyDescent="0.45">
      <c r="I818" s="44"/>
    </row>
    <row r="819" spans="9:9" x14ac:dyDescent="0.45">
      <c r="I819" s="44"/>
    </row>
    <row r="820" spans="9:9" x14ac:dyDescent="0.45">
      <c r="I820" s="44"/>
    </row>
    <row r="821" spans="9:9" x14ac:dyDescent="0.45">
      <c r="I821" s="44"/>
    </row>
    <row r="822" spans="9:9" x14ac:dyDescent="0.45">
      <c r="I822" s="44"/>
    </row>
    <row r="823" spans="9:9" x14ac:dyDescent="0.45">
      <c r="I823" s="44"/>
    </row>
    <row r="824" spans="9:9" x14ac:dyDescent="0.45">
      <c r="I824" s="44"/>
    </row>
    <row r="825" spans="9:9" x14ac:dyDescent="0.45">
      <c r="I825" s="44"/>
    </row>
    <row r="826" spans="9:9" x14ac:dyDescent="0.45">
      <c r="I826" s="44"/>
    </row>
    <row r="827" spans="9:9" x14ac:dyDescent="0.45">
      <c r="I827" s="44"/>
    </row>
    <row r="828" spans="9:9" x14ac:dyDescent="0.45">
      <c r="I828" s="44"/>
    </row>
    <row r="829" spans="9:9" x14ac:dyDescent="0.45">
      <c r="I829" s="44"/>
    </row>
    <row r="830" spans="9:9" x14ac:dyDescent="0.45">
      <c r="I830" s="44"/>
    </row>
    <row r="831" spans="9:9" x14ac:dyDescent="0.45">
      <c r="I831" s="44"/>
    </row>
    <row r="832" spans="9:9" x14ac:dyDescent="0.45">
      <c r="I832" s="44"/>
    </row>
    <row r="833" spans="9:9" x14ac:dyDescent="0.45">
      <c r="I833" s="44"/>
    </row>
    <row r="834" spans="9:9" x14ac:dyDescent="0.45">
      <c r="I834" s="44"/>
    </row>
    <row r="835" spans="9:9" x14ac:dyDescent="0.45">
      <c r="I835" s="44"/>
    </row>
    <row r="836" spans="9:9" x14ac:dyDescent="0.45">
      <c r="I836" s="44"/>
    </row>
    <row r="837" spans="9:9" x14ac:dyDescent="0.45">
      <c r="I837" s="44"/>
    </row>
    <row r="838" spans="9:9" x14ac:dyDescent="0.45">
      <c r="I838" s="44"/>
    </row>
    <row r="839" spans="9:9" x14ac:dyDescent="0.45">
      <c r="I839" s="44"/>
    </row>
    <row r="840" spans="9:9" x14ac:dyDescent="0.45">
      <c r="I840" s="44"/>
    </row>
    <row r="841" spans="9:9" x14ac:dyDescent="0.45">
      <c r="I841" s="44"/>
    </row>
    <row r="842" spans="9:9" x14ac:dyDescent="0.45">
      <c r="I842" s="44"/>
    </row>
    <row r="843" spans="9:9" x14ac:dyDescent="0.45">
      <c r="I843" s="44"/>
    </row>
    <row r="844" spans="9:9" x14ac:dyDescent="0.45">
      <c r="I844" s="44"/>
    </row>
    <row r="845" spans="9:9" x14ac:dyDescent="0.45">
      <c r="I845" s="44"/>
    </row>
    <row r="846" spans="9:9" x14ac:dyDescent="0.45">
      <c r="I846" s="44"/>
    </row>
    <row r="847" spans="9:9" x14ac:dyDescent="0.45">
      <c r="I847" s="44"/>
    </row>
    <row r="848" spans="9:9" x14ac:dyDescent="0.45">
      <c r="I848" s="44"/>
    </row>
    <row r="849" spans="9:9" x14ac:dyDescent="0.45">
      <c r="I849" s="44"/>
    </row>
    <row r="850" spans="9:9" x14ac:dyDescent="0.45">
      <c r="I850" s="44"/>
    </row>
    <row r="851" spans="9:9" x14ac:dyDescent="0.45">
      <c r="I851" s="44"/>
    </row>
    <row r="852" spans="9:9" x14ac:dyDescent="0.45">
      <c r="I852" s="44"/>
    </row>
    <row r="853" spans="9:9" x14ac:dyDescent="0.45">
      <c r="I853" s="44"/>
    </row>
    <row r="854" spans="9:9" x14ac:dyDescent="0.45">
      <c r="I854" s="44"/>
    </row>
    <row r="855" spans="9:9" x14ac:dyDescent="0.45">
      <c r="I855" s="44"/>
    </row>
    <row r="856" spans="9:9" x14ac:dyDescent="0.45">
      <c r="I856" s="44"/>
    </row>
    <row r="857" spans="9:9" x14ac:dyDescent="0.45">
      <c r="I857" s="44"/>
    </row>
    <row r="858" spans="9:9" x14ac:dyDescent="0.45">
      <c r="I858" s="44"/>
    </row>
    <row r="859" spans="9:9" x14ac:dyDescent="0.45">
      <c r="I859" s="44"/>
    </row>
    <row r="860" spans="9:9" x14ac:dyDescent="0.45">
      <c r="I860" s="44"/>
    </row>
    <row r="861" spans="9:9" x14ac:dyDescent="0.45">
      <c r="I861" s="44"/>
    </row>
    <row r="862" spans="9:9" x14ac:dyDescent="0.45">
      <c r="I862" s="44"/>
    </row>
    <row r="863" spans="9:9" x14ac:dyDescent="0.45">
      <c r="I863" s="44"/>
    </row>
    <row r="864" spans="9:9" x14ac:dyDescent="0.45">
      <c r="I864" s="44"/>
    </row>
    <row r="865" spans="9:9" x14ac:dyDescent="0.45">
      <c r="I865" s="44"/>
    </row>
    <row r="866" spans="9:9" x14ac:dyDescent="0.45">
      <c r="I866" s="44"/>
    </row>
    <row r="867" spans="9:9" x14ac:dyDescent="0.45">
      <c r="I867" s="44"/>
    </row>
    <row r="868" spans="9:9" x14ac:dyDescent="0.45">
      <c r="I868" s="44"/>
    </row>
    <row r="869" spans="9:9" x14ac:dyDescent="0.45">
      <c r="I869" s="44"/>
    </row>
    <row r="870" spans="9:9" x14ac:dyDescent="0.45">
      <c r="I870" s="44"/>
    </row>
    <row r="871" spans="9:9" x14ac:dyDescent="0.45">
      <c r="I871" s="44"/>
    </row>
    <row r="872" spans="9:9" x14ac:dyDescent="0.45">
      <c r="I872" s="44"/>
    </row>
    <row r="873" spans="9:9" x14ac:dyDescent="0.45">
      <c r="I873" s="44"/>
    </row>
    <row r="874" spans="9:9" x14ac:dyDescent="0.45">
      <c r="I874" s="44"/>
    </row>
    <row r="875" spans="9:9" x14ac:dyDescent="0.45">
      <c r="I875" s="44"/>
    </row>
    <row r="876" spans="9:9" x14ac:dyDescent="0.45">
      <c r="I876" s="44"/>
    </row>
    <row r="877" spans="9:9" x14ac:dyDescent="0.45">
      <c r="I877" s="44"/>
    </row>
    <row r="878" spans="9:9" x14ac:dyDescent="0.45">
      <c r="I878" s="44"/>
    </row>
    <row r="879" spans="9:9" x14ac:dyDescent="0.45">
      <c r="I879" s="44"/>
    </row>
    <row r="880" spans="9:9" x14ac:dyDescent="0.45">
      <c r="I880" s="44"/>
    </row>
    <row r="881" spans="9:9" x14ac:dyDescent="0.45">
      <c r="I881" s="44"/>
    </row>
    <row r="882" spans="9:9" x14ac:dyDescent="0.45">
      <c r="I882" s="44"/>
    </row>
    <row r="883" spans="9:9" x14ac:dyDescent="0.45">
      <c r="I883" s="44"/>
    </row>
    <row r="884" spans="9:9" x14ac:dyDescent="0.45">
      <c r="I884" s="44"/>
    </row>
    <row r="885" spans="9:9" x14ac:dyDescent="0.45">
      <c r="I885" s="44"/>
    </row>
    <row r="886" spans="9:9" x14ac:dyDescent="0.45">
      <c r="I886" s="44"/>
    </row>
    <row r="887" spans="9:9" x14ac:dyDescent="0.45">
      <c r="I887" s="44"/>
    </row>
    <row r="888" spans="9:9" x14ac:dyDescent="0.45">
      <c r="I888" s="44"/>
    </row>
    <row r="889" spans="9:9" x14ac:dyDescent="0.45">
      <c r="I889" s="44"/>
    </row>
    <row r="890" spans="9:9" x14ac:dyDescent="0.45">
      <c r="I890" s="44"/>
    </row>
    <row r="891" spans="9:9" x14ac:dyDescent="0.45">
      <c r="I891" s="44"/>
    </row>
    <row r="892" spans="9:9" x14ac:dyDescent="0.45">
      <c r="I892" s="44"/>
    </row>
    <row r="893" spans="9:9" x14ac:dyDescent="0.45">
      <c r="I893" s="44"/>
    </row>
    <row r="894" spans="9:9" x14ac:dyDescent="0.45">
      <c r="I894" s="44"/>
    </row>
    <row r="895" spans="9:9" x14ac:dyDescent="0.45">
      <c r="I895" s="44"/>
    </row>
    <row r="896" spans="9:9" x14ac:dyDescent="0.45">
      <c r="I896" s="44"/>
    </row>
    <row r="897" spans="9:9" x14ac:dyDescent="0.45">
      <c r="I897" s="44"/>
    </row>
    <row r="898" spans="9:9" x14ac:dyDescent="0.45">
      <c r="I898" s="44"/>
    </row>
    <row r="899" spans="9:9" x14ac:dyDescent="0.45">
      <c r="I899" s="44"/>
    </row>
    <row r="900" spans="9:9" x14ac:dyDescent="0.45">
      <c r="I900" s="44"/>
    </row>
    <row r="901" spans="9:9" x14ac:dyDescent="0.45">
      <c r="I901" s="44"/>
    </row>
    <row r="902" spans="9:9" x14ac:dyDescent="0.45">
      <c r="I902" s="44"/>
    </row>
    <row r="903" spans="9:9" x14ac:dyDescent="0.45">
      <c r="I903" s="44"/>
    </row>
    <row r="904" spans="9:9" x14ac:dyDescent="0.45">
      <c r="I904" s="44"/>
    </row>
    <row r="905" spans="9:9" x14ac:dyDescent="0.45">
      <c r="I905" s="44"/>
    </row>
    <row r="906" spans="9:9" x14ac:dyDescent="0.45">
      <c r="I906" s="44"/>
    </row>
    <row r="907" spans="9:9" x14ac:dyDescent="0.45">
      <c r="I907" s="44"/>
    </row>
    <row r="908" spans="9:9" x14ac:dyDescent="0.45">
      <c r="I908" s="44"/>
    </row>
    <row r="909" spans="9:9" x14ac:dyDescent="0.45">
      <c r="I909" s="44"/>
    </row>
    <row r="910" spans="9:9" x14ac:dyDescent="0.45">
      <c r="I910" s="44"/>
    </row>
    <row r="911" spans="9:9" x14ac:dyDescent="0.45">
      <c r="I911" s="44"/>
    </row>
    <row r="912" spans="9:9" x14ac:dyDescent="0.45">
      <c r="I912" s="44"/>
    </row>
    <row r="913" spans="9:9" x14ac:dyDescent="0.45">
      <c r="I913" s="44"/>
    </row>
    <row r="914" spans="9:9" x14ac:dyDescent="0.45">
      <c r="I914" s="44"/>
    </row>
    <row r="915" spans="9:9" x14ac:dyDescent="0.45">
      <c r="I915" s="44"/>
    </row>
    <row r="916" spans="9:9" x14ac:dyDescent="0.45">
      <c r="I916" s="44"/>
    </row>
    <row r="917" spans="9:9" x14ac:dyDescent="0.45">
      <c r="I917" s="44"/>
    </row>
    <row r="918" spans="9:9" x14ac:dyDescent="0.45">
      <c r="I918" s="44"/>
    </row>
    <row r="919" spans="9:9" x14ac:dyDescent="0.45">
      <c r="I919" s="44"/>
    </row>
    <row r="920" spans="9:9" x14ac:dyDescent="0.45">
      <c r="I920" s="44"/>
    </row>
    <row r="921" spans="9:9" x14ac:dyDescent="0.45">
      <c r="I921" s="44"/>
    </row>
    <row r="922" spans="9:9" x14ac:dyDescent="0.45">
      <c r="I922" s="44"/>
    </row>
    <row r="923" spans="9:9" x14ac:dyDescent="0.45">
      <c r="I923" s="44"/>
    </row>
    <row r="924" spans="9:9" x14ac:dyDescent="0.45">
      <c r="I924" s="44"/>
    </row>
    <row r="925" spans="9:9" x14ac:dyDescent="0.45">
      <c r="I925" s="44"/>
    </row>
    <row r="926" spans="9:9" x14ac:dyDescent="0.45">
      <c r="I926" s="44"/>
    </row>
    <row r="927" spans="9:9" x14ac:dyDescent="0.45">
      <c r="I927" s="44"/>
    </row>
    <row r="928" spans="9:9" x14ac:dyDescent="0.45">
      <c r="I928" s="44"/>
    </row>
    <row r="929" spans="9:9" x14ac:dyDescent="0.45">
      <c r="I929" s="44"/>
    </row>
    <row r="930" spans="9:9" x14ac:dyDescent="0.45">
      <c r="I930" s="44"/>
    </row>
    <row r="931" spans="9:9" x14ac:dyDescent="0.45">
      <c r="I931" s="44"/>
    </row>
    <row r="932" spans="9:9" x14ac:dyDescent="0.45">
      <c r="I932" s="44"/>
    </row>
    <row r="933" spans="9:9" x14ac:dyDescent="0.45">
      <c r="I933" s="44"/>
    </row>
    <row r="934" spans="9:9" x14ac:dyDescent="0.45">
      <c r="I934" s="44"/>
    </row>
    <row r="935" spans="9:9" x14ac:dyDescent="0.45">
      <c r="I935" s="44"/>
    </row>
    <row r="936" spans="9:9" x14ac:dyDescent="0.45">
      <c r="I936" s="44"/>
    </row>
    <row r="937" spans="9:9" x14ac:dyDescent="0.45">
      <c r="I937" s="44"/>
    </row>
    <row r="938" spans="9:9" x14ac:dyDescent="0.45">
      <c r="I938" s="44"/>
    </row>
    <row r="939" spans="9:9" x14ac:dyDescent="0.45">
      <c r="I939" s="44"/>
    </row>
    <row r="940" spans="9:9" x14ac:dyDescent="0.45">
      <c r="I940" s="44"/>
    </row>
    <row r="941" spans="9:9" x14ac:dyDescent="0.45">
      <c r="I941" s="44"/>
    </row>
    <row r="942" spans="9:9" x14ac:dyDescent="0.45">
      <c r="I942" s="44"/>
    </row>
    <row r="943" spans="9:9" x14ac:dyDescent="0.45">
      <c r="I943" s="44"/>
    </row>
    <row r="944" spans="9:9" x14ac:dyDescent="0.45">
      <c r="I944" s="44"/>
    </row>
    <row r="945" spans="9:9" x14ac:dyDescent="0.45">
      <c r="I945" s="44"/>
    </row>
    <row r="946" spans="9:9" x14ac:dyDescent="0.45">
      <c r="I946" s="44"/>
    </row>
    <row r="947" spans="9:9" x14ac:dyDescent="0.45">
      <c r="I947" s="44"/>
    </row>
    <row r="948" spans="9:9" x14ac:dyDescent="0.45">
      <c r="I948" s="44"/>
    </row>
    <row r="949" spans="9:9" x14ac:dyDescent="0.45">
      <c r="I949" s="44"/>
    </row>
    <row r="950" spans="9:9" x14ac:dyDescent="0.45">
      <c r="I950" s="44"/>
    </row>
    <row r="951" spans="9:9" x14ac:dyDescent="0.45">
      <c r="I951" s="44"/>
    </row>
    <row r="952" spans="9:9" x14ac:dyDescent="0.45">
      <c r="I952" s="44"/>
    </row>
    <row r="953" spans="9:9" x14ac:dyDescent="0.45">
      <c r="I953" s="44"/>
    </row>
    <row r="954" spans="9:9" x14ac:dyDescent="0.45">
      <c r="I954" s="44"/>
    </row>
    <row r="955" spans="9:9" x14ac:dyDescent="0.45">
      <c r="I955" s="44"/>
    </row>
    <row r="956" spans="9:9" x14ac:dyDescent="0.45">
      <c r="I956" s="44"/>
    </row>
    <row r="957" spans="9:9" x14ac:dyDescent="0.45">
      <c r="I957" s="44"/>
    </row>
    <row r="958" spans="9:9" x14ac:dyDescent="0.45">
      <c r="I958" s="44"/>
    </row>
    <row r="959" spans="9:9" x14ac:dyDescent="0.45">
      <c r="I959" s="44"/>
    </row>
    <row r="960" spans="9:9" x14ac:dyDescent="0.45">
      <c r="I960" s="44"/>
    </row>
    <row r="961" spans="9:9" x14ac:dyDescent="0.45">
      <c r="I961" s="44"/>
    </row>
    <row r="962" spans="9:9" x14ac:dyDescent="0.45">
      <c r="I962" s="44"/>
    </row>
    <row r="963" spans="9:9" x14ac:dyDescent="0.45">
      <c r="I963" s="44"/>
    </row>
    <row r="964" spans="9:9" x14ac:dyDescent="0.45">
      <c r="I964" s="44"/>
    </row>
    <row r="965" spans="9:9" x14ac:dyDescent="0.45">
      <c r="I965" s="44"/>
    </row>
    <row r="966" spans="9:9" x14ac:dyDescent="0.45">
      <c r="I966" s="44"/>
    </row>
    <row r="967" spans="9:9" x14ac:dyDescent="0.45">
      <c r="I967" s="44"/>
    </row>
    <row r="968" spans="9:9" x14ac:dyDescent="0.45">
      <c r="I968" s="44"/>
    </row>
    <row r="969" spans="9:9" x14ac:dyDescent="0.45">
      <c r="I969" s="44"/>
    </row>
    <row r="970" spans="9:9" x14ac:dyDescent="0.45">
      <c r="I970" s="44"/>
    </row>
    <row r="971" spans="9:9" x14ac:dyDescent="0.45">
      <c r="I971" s="44"/>
    </row>
    <row r="972" spans="9:9" x14ac:dyDescent="0.45">
      <c r="I972" s="44"/>
    </row>
    <row r="973" spans="9:9" x14ac:dyDescent="0.45">
      <c r="I973" s="44"/>
    </row>
    <row r="974" spans="9:9" x14ac:dyDescent="0.45">
      <c r="I974" s="44"/>
    </row>
    <row r="975" spans="9:9" x14ac:dyDescent="0.45">
      <c r="I975" s="44"/>
    </row>
    <row r="976" spans="9:9" x14ac:dyDescent="0.45">
      <c r="I976" s="44"/>
    </row>
    <row r="977" spans="9:9" x14ac:dyDescent="0.45">
      <c r="I977" s="44"/>
    </row>
    <row r="978" spans="9:9" x14ac:dyDescent="0.45">
      <c r="I978" s="44"/>
    </row>
    <row r="979" spans="9:9" x14ac:dyDescent="0.45">
      <c r="I979" s="44"/>
    </row>
    <row r="980" spans="9:9" x14ac:dyDescent="0.45">
      <c r="I980" s="44"/>
    </row>
    <row r="981" spans="9:9" x14ac:dyDescent="0.45">
      <c r="I981" s="44"/>
    </row>
    <row r="982" spans="9:9" x14ac:dyDescent="0.45">
      <c r="I982" s="44"/>
    </row>
    <row r="983" spans="9:9" x14ac:dyDescent="0.45">
      <c r="I983" s="44"/>
    </row>
    <row r="984" spans="9:9" x14ac:dyDescent="0.45">
      <c r="I984" s="44"/>
    </row>
    <row r="985" spans="9:9" x14ac:dyDescent="0.45">
      <c r="I985" s="44"/>
    </row>
    <row r="986" spans="9:9" x14ac:dyDescent="0.45">
      <c r="I986" s="44"/>
    </row>
    <row r="987" spans="9:9" x14ac:dyDescent="0.45">
      <c r="I987" s="44"/>
    </row>
    <row r="988" spans="9:9" x14ac:dyDescent="0.45">
      <c r="I988" s="44"/>
    </row>
    <row r="989" spans="9:9" x14ac:dyDescent="0.45">
      <c r="I989" s="44"/>
    </row>
    <row r="990" spans="9:9" x14ac:dyDescent="0.45">
      <c r="I990" s="44"/>
    </row>
    <row r="991" spans="9:9" x14ac:dyDescent="0.45">
      <c r="I991" s="44"/>
    </row>
    <row r="992" spans="9:9" x14ac:dyDescent="0.45">
      <c r="I992" s="44"/>
    </row>
    <row r="993" spans="9:9" x14ac:dyDescent="0.45">
      <c r="I993" s="44"/>
    </row>
    <row r="994" spans="9:9" x14ac:dyDescent="0.45">
      <c r="I994" s="44"/>
    </row>
    <row r="995" spans="9:9" x14ac:dyDescent="0.45">
      <c r="I995" s="44"/>
    </row>
    <row r="996" spans="9:9" x14ac:dyDescent="0.45">
      <c r="I996" s="44"/>
    </row>
    <row r="997" spans="9:9" x14ac:dyDescent="0.45">
      <c r="I997" s="44"/>
    </row>
    <row r="998" spans="9:9" x14ac:dyDescent="0.45">
      <c r="I998" s="44"/>
    </row>
    <row r="999" spans="9:9" x14ac:dyDescent="0.45">
      <c r="I999" s="44"/>
    </row>
    <row r="1000" spans="9:9" x14ac:dyDescent="0.45">
      <c r="I1000" s="44"/>
    </row>
    <row r="1001" spans="9:9" x14ac:dyDescent="0.45">
      <c r="I1001" s="44"/>
    </row>
    <row r="1002" spans="9:9" x14ac:dyDescent="0.45">
      <c r="I1002" s="44"/>
    </row>
    <row r="1003" spans="9:9" x14ac:dyDescent="0.45">
      <c r="I1003" s="44"/>
    </row>
    <row r="1004" spans="9:9" x14ac:dyDescent="0.45">
      <c r="I1004" s="44"/>
    </row>
    <row r="1005" spans="9:9" x14ac:dyDescent="0.45">
      <c r="I1005" s="44"/>
    </row>
    <row r="1006" spans="9:9" x14ac:dyDescent="0.45">
      <c r="I1006" s="44"/>
    </row>
    <row r="1007" spans="9:9" x14ac:dyDescent="0.45">
      <c r="I1007" s="44"/>
    </row>
    <row r="1008" spans="9:9" x14ac:dyDescent="0.45">
      <c r="I1008" s="44"/>
    </row>
    <row r="1009" spans="9:9" x14ac:dyDescent="0.45">
      <c r="I1009" s="44"/>
    </row>
    <row r="1010" spans="9:9" x14ac:dyDescent="0.45">
      <c r="I1010" s="44"/>
    </row>
    <row r="1011" spans="9:9" x14ac:dyDescent="0.45">
      <c r="I1011" s="44"/>
    </row>
    <row r="1012" spans="9:9" x14ac:dyDescent="0.45">
      <c r="I1012" s="44"/>
    </row>
    <row r="1013" spans="9:9" x14ac:dyDescent="0.45">
      <c r="I1013" s="44"/>
    </row>
    <row r="1014" spans="9:9" x14ac:dyDescent="0.45">
      <c r="I1014" s="44"/>
    </row>
    <row r="1015" spans="9:9" x14ac:dyDescent="0.45">
      <c r="I1015" s="44"/>
    </row>
    <row r="1016" spans="9:9" x14ac:dyDescent="0.45">
      <c r="I1016" s="44"/>
    </row>
    <row r="1017" spans="9:9" x14ac:dyDescent="0.45">
      <c r="I1017" s="44"/>
    </row>
    <row r="1018" spans="9:9" x14ac:dyDescent="0.45">
      <c r="I1018" s="44"/>
    </row>
    <row r="1019" spans="9:9" x14ac:dyDescent="0.45">
      <c r="I1019" s="44"/>
    </row>
    <row r="1020" spans="9:9" x14ac:dyDescent="0.45">
      <c r="I1020" s="44"/>
    </row>
    <row r="1021" spans="9:9" x14ac:dyDescent="0.45">
      <c r="I1021" s="44"/>
    </row>
    <row r="1022" spans="9:9" x14ac:dyDescent="0.45">
      <c r="I1022" s="44"/>
    </row>
    <row r="1023" spans="9:9" x14ac:dyDescent="0.45">
      <c r="I1023" s="44"/>
    </row>
    <row r="1024" spans="9:9" x14ac:dyDescent="0.45">
      <c r="I1024" s="44"/>
    </row>
    <row r="1025" spans="9:9" x14ac:dyDescent="0.45">
      <c r="I1025" s="44"/>
    </row>
    <row r="1026" spans="9:9" x14ac:dyDescent="0.45">
      <c r="I1026" s="44"/>
    </row>
    <row r="1027" spans="9:9" x14ac:dyDescent="0.45">
      <c r="I1027" s="44"/>
    </row>
    <row r="1028" spans="9:9" x14ac:dyDescent="0.45">
      <c r="I1028" s="44"/>
    </row>
    <row r="1029" spans="9:9" x14ac:dyDescent="0.45">
      <c r="I1029" s="44"/>
    </row>
    <row r="1030" spans="9:9" x14ac:dyDescent="0.45">
      <c r="I1030" s="44"/>
    </row>
    <row r="1031" spans="9:9" x14ac:dyDescent="0.45">
      <c r="I1031" s="44"/>
    </row>
    <row r="1032" spans="9:9" x14ac:dyDescent="0.45">
      <c r="I1032" s="44"/>
    </row>
    <row r="1033" spans="9:9" x14ac:dyDescent="0.45">
      <c r="I1033" s="44"/>
    </row>
    <row r="1034" spans="9:9" x14ac:dyDescent="0.45">
      <c r="I1034" s="44"/>
    </row>
    <row r="1035" spans="9:9" x14ac:dyDescent="0.45">
      <c r="I1035" s="44"/>
    </row>
    <row r="1036" spans="9:9" x14ac:dyDescent="0.45">
      <c r="I1036" s="44"/>
    </row>
    <row r="1037" spans="9:9" x14ac:dyDescent="0.45">
      <c r="I1037" s="44"/>
    </row>
    <row r="1038" spans="9:9" x14ac:dyDescent="0.45">
      <c r="I1038" s="44"/>
    </row>
    <row r="1039" spans="9:9" x14ac:dyDescent="0.45">
      <c r="I1039" s="44"/>
    </row>
    <row r="1040" spans="9:9" x14ac:dyDescent="0.45">
      <c r="I1040" s="44"/>
    </row>
    <row r="1041" spans="9:9" x14ac:dyDescent="0.45">
      <c r="I1041" s="44"/>
    </row>
    <row r="1042" spans="9:9" x14ac:dyDescent="0.45">
      <c r="I1042" s="44"/>
    </row>
    <row r="1043" spans="9:9" x14ac:dyDescent="0.45">
      <c r="I1043" s="44"/>
    </row>
    <row r="1044" spans="9:9" x14ac:dyDescent="0.45">
      <c r="I1044" s="44"/>
    </row>
    <row r="1045" spans="9:9" x14ac:dyDescent="0.45">
      <c r="I1045" s="44"/>
    </row>
    <row r="1046" spans="9:9" x14ac:dyDescent="0.45">
      <c r="I1046" s="44"/>
    </row>
    <row r="1047" spans="9:9" x14ac:dyDescent="0.45">
      <c r="I1047" s="44"/>
    </row>
    <row r="1048" spans="9:9" x14ac:dyDescent="0.45">
      <c r="I1048" s="44"/>
    </row>
    <row r="1049" spans="9:9" x14ac:dyDescent="0.45">
      <c r="I1049" s="44"/>
    </row>
    <row r="1050" spans="9:9" x14ac:dyDescent="0.45">
      <c r="I1050" s="44"/>
    </row>
    <row r="1051" spans="9:9" x14ac:dyDescent="0.45">
      <c r="I1051" s="44"/>
    </row>
    <row r="1052" spans="9:9" x14ac:dyDescent="0.45">
      <c r="I1052" s="44"/>
    </row>
    <row r="1053" spans="9:9" x14ac:dyDescent="0.45">
      <c r="I1053" s="44"/>
    </row>
    <row r="1054" spans="9:9" x14ac:dyDescent="0.45">
      <c r="I1054" s="44"/>
    </row>
    <row r="1055" spans="9:9" x14ac:dyDescent="0.45">
      <c r="I1055" s="44"/>
    </row>
    <row r="1056" spans="9:9" x14ac:dyDescent="0.45">
      <c r="I1056" s="44"/>
    </row>
    <row r="1057" spans="9:9" x14ac:dyDescent="0.45">
      <c r="I1057" s="44"/>
    </row>
    <row r="1058" spans="9:9" x14ac:dyDescent="0.45">
      <c r="I1058" s="44"/>
    </row>
    <row r="1059" spans="9:9" x14ac:dyDescent="0.45">
      <c r="I1059" s="44"/>
    </row>
    <row r="1060" spans="9:9" x14ac:dyDescent="0.45">
      <c r="I1060" s="44"/>
    </row>
    <row r="1061" spans="9:9" x14ac:dyDescent="0.45">
      <c r="I1061" s="44"/>
    </row>
    <row r="1062" spans="9:9" x14ac:dyDescent="0.45">
      <c r="I1062" s="44"/>
    </row>
    <row r="1063" spans="9:9" x14ac:dyDescent="0.45">
      <c r="I1063" s="44"/>
    </row>
    <row r="1064" spans="9:9" x14ac:dyDescent="0.45">
      <c r="I1064" s="44"/>
    </row>
    <row r="1065" spans="9:9" x14ac:dyDescent="0.45">
      <c r="I1065" s="44"/>
    </row>
    <row r="1066" spans="9:9" x14ac:dyDescent="0.45">
      <c r="I1066" s="44"/>
    </row>
    <row r="1067" spans="9:9" x14ac:dyDescent="0.45">
      <c r="I1067" s="44"/>
    </row>
    <row r="1068" spans="9:9" x14ac:dyDescent="0.45">
      <c r="I1068" s="44"/>
    </row>
    <row r="1069" spans="9:9" x14ac:dyDescent="0.45">
      <c r="I1069" s="44"/>
    </row>
    <row r="1070" spans="9:9" x14ac:dyDescent="0.45">
      <c r="I1070" s="44"/>
    </row>
    <row r="1071" spans="9:9" x14ac:dyDescent="0.45">
      <c r="I1071" s="44"/>
    </row>
    <row r="1072" spans="9:9" x14ac:dyDescent="0.45">
      <c r="I1072" s="44"/>
    </row>
    <row r="1073" spans="9:9" x14ac:dyDescent="0.45">
      <c r="I1073" s="44"/>
    </row>
    <row r="1074" spans="9:9" x14ac:dyDescent="0.45">
      <c r="I1074" s="44"/>
    </row>
    <row r="1075" spans="9:9" x14ac:dyDescent="0.45">
      <c r="I1075" s="44"/>
    </row>
    <row r="1076" spans="9:9" x14ac:dyDescent="0.45">
      <c r="I1076" s="44"/>
    </row>
    <row r="1077" spans="9:9" x14ac:dyDescent="0.45">
      <c r="I1077" s="44"/>
    </row>
    <row r="1078" spans="9:9" x14ac:dyDescent="0.45">
      <c r="I1078" s="44"/>
    </row>
    <row r="1079" spans="9:9" x14ac:dyDescent="0.45">
      <c r="I1079" s="44"/>
    </row>
    <row r="1080" spans="9:9" x14ac:dyDescent="0.45">
      <c r="I1080" s="44"/>
    </row>
    <row r="1081" spans="9:9" x14ac:dyDescent="0.45">
      <c r="I1081" s="44"/>
    </row>
    <row r="1082" spans="9:9" x14ac:dyDescent="0.45">
      <c r="I1082" s="44"/>
    </row>
    <row r="1083" spans="9:9" x14ac:dyDescent="0.45">
      <c r="I1083" s="44"/>
    </row>
    <row r="1084" spans="9:9" x14ac:dyDescent="0.45">
      <c r="I1084" s="44"/>
    </row>
    <row r="1085" spans="9:9" x14ac:dyDescent="0.45">
      <c r="I1085" s="44"/>
    </row>
    <row r="1086" spans="9:9" x14ac:dyDescent="0.45">
      <c r="I1086" s="44"/>
    </row>
    <row r="1087" spans="9:9" x14ac:dyDescent="0.45">
      <c r="I1087" s="44"/>
    </row>
    <row r="1088" spans="9:9" x14ac:dyDescent="0.45">
      <c r="I1088" s="44"/>
    </row>
    <row r="1089" spans="9:9" x14ac:dyDescent="0.45">
      <c r="I1089" s="44"/>
    </row>
    <row r="1090" spans="9:9" x14ac:dyDescent="0.45">
      <c r="I1090" s="44"/>
    </row>
    <row r="1091" spans="9:9" x14ac:dyDescent="0.45">
      <c r="I1091" s="44"/>
    </row>
    <row r="1092" spans="9:9" x14ac:dyDescent="0.45">
      <c r="I1092" s="44"/>
    </row>
    <row r="1093" spans="9:9" x14ac:dyDescent="0.45">
      <c r="I1093" s="44"/>
    </row>
    <row r="1094" spans="9:9" x14ac:dyDescent="0.45">
      <c r="I1094" s="44"/>
    </row>
    <row r="1095" spans="9:9" x14ac:dyDescent="0.45">
      <c r="I1095" s="44"/>
    </row>
    <row r="1096" spans="9:9" x14ac:dyDescent="0.45">
      <c r="I1096" s="44"/>
    </row>
    <row r="1097" spans="9:9" x14ac:dyDescent="0.45">
      <c r="I1097" s="44"/>
    </row>
    <row r="1098" spans="9:9" x14ac:dyDescent="0.45">
      <c r="I1098" s="44"/>
    </row>
    <row r="1099" spans="9:9" x14ac:dyDescent="0.45">
      <c r="I1099" s="44"/>
    </row>
    <row r="1100" spans="9:9" x14ac:dyDescent="0.45">
      <c r="I1100" s="44"/>
    </row>
    <row r="1101" spans="9:9" x14ac:dyDescent="0.45">
      <c r="I1101" s="44"/>
    </row>
    <row r="1102" spans="9:9" x14ac:dyDescent="0.45">
      <c r="I1102" s="44"/>
    </row>
    <row r="1103" spans="9:9" x14ac:dyDescent="0.45">
      <c r="I1103" s="44"/>
    </row>
    <row r="1104" spans="9:9" x14ac:dyDescent="0.45">
      <c r="I1104" s="44"/>
    </row>
    <row r="1105" spans="9:9" x14ac:dyDescent="0.45">
      <c r="I1105" s="44"/>
    </row>
    <row r="1106" spans="9:9" x14ac:dyDescent="0.45">
      <c r="I1106" s="44"/>
    </row>
    <row r="1107" spans="9:9" x14ac:dyDescent="0.45">
      <c r="I1107" s="44"/>
    </row>
    <row r="1108" spans="9:9" x14ac:dyDescent="0.45">
      <c r="I1108" s="44"/>
    </row>
    <row r="1109" spans="9:9" x14ac:dyDescent="0.45">
      <c r="I1109" s="44"/>
    </row>
    <row r="1110" spans="9:9" x14ac:dyDescent="0.45">
      <c r="I1110" s="44"/>
    </row>
    <row r="1111" spans="9:9" x14ac:dyDescent="0.45">
      <c r="I1111" s="44"/>
    </row>
    <row r="1112" spans="9:9" x14ac:dyDescent="0.45">
      <c r="I1112" s="44"/>
    </row>
    <row r="1113" spans="9:9" x14ac:dyDescent="0.45">
      <c r="I1113" s="44"/>
    </row>
    <row r="1114" spans="9:9" x14ac:dyDescent="0.45">
      <c r="I1114" s="44"/>
    </row>
    <row r="1115" spans="9:9" x14ac:dyDescent="0.45">
      <c r="I1115" s="44"/>
    </row>
    <row r="1116" spans="9:9" x14ac:dyDescent="0.45">
      <c r="I1116" s="44"/>
    </row>
    <row r="1117" spans="9:9" x14ac:dyDescent="0.45">
      <c r="I1117" s="44"/>
    </row>
    <row r="1118" spans="9:9" x14ac:dyDescent="0.45">
      <c r="I1118" s="44"/>
    </row>
    <row r="1119" spans="9:9" x14ac:dyDescent="0.45">
      <c r="I1119" s="44"/>
    </row>
    <row r="1120" spans="9:9" x14ac:dyDescent="0.45">
      <c r="I1120" s="44"/>
    </row>
    <row r="1121" spans="9:9" x14ac:dyDescent="0.45">
      <c r="I1121" s="44"/>
    </row>
    <row r="1122" spans="9:9" x14ac:dyDescent="0.45">
      <c r="I1122" s="44"/>
    </row>
    <row r="1123" spans="9:9" x14ac:dyDescent="0.45">
      <c r="I1123" s="44"/>
    </row>
    <row r="1124" spans="9:9" x14ac:dyDescent="0.45">
      <c r="I1124" s="44"/>
    </row>
    <row r="1125" spans="9:9" x14ac:dyDescent="0.45">
      <c r="I1125" s="44"/>
    </row>
    <row r="1126" spans="9:9" x14ac:dyDescent="0.45">
      <c r="I1126" s="44"/>
    </row>
    <row r="1127" spans="9:9" x14ac:dyDescent="0.45">
      <c r="I1127" s="44"/>
    </row>
    <row r="1128" spans="9:9" x14ac:dyDescent="0.45">
      <c r="I1128" s="44"/>
    </row>
    <row r="1129" spans="9:9" x14ac:dyDescent="0.45">
      <c r="I1129" s="44"/>
    </row>
    <row r="1130" spans="9:9" x14ac:dyDescent="0.45">
      <c r="I1130" s="44"/>
    </row>
    <row r="1131" spans="9:9" x14ac:dyDescent="0.45">
      <c r="I1131" s="44"/>
    </row>
    <row r="1132" spans="9:9" x14ac:dyDescent="0.45">
      <c r="I1132" s="44"/>
    </row>
    <row r="1133" spans="9:9" x14ac:dyDescent="0.45">
      <c r="I1133" s="44"/>
    </row>
    <row r="1134" spans="9:9" x14ac:dyDescent="0.45">
      <c r="I1134" s="44"/>
    </row>
    <row r="1135" spans="9:9" x14ac:dyDescent="0.45">
      <c r="I1135" s="44"/>
    </row>
    <row r="1136" spans="9:9" x14ac:dyDescent="0.45">
      <c r="I1136" s="44"/>
    </row>
    <row r="1137" spans="9:9" x14ac:dyDescent="0.45">
      <c r="I1137" s="44"/>
    </row>
    <row r="1138" spans="9:9" x14ac:dyDescent="0.45">
      <c r="I1138" s="44"/>
    </row>
    <row r="1139" spans="9:9" x14ac:dyDescent="0.45">
      <c r="I1139" s="44"/>
    </row>
    <row r="1140" spans="9:9" x14ac:dyDescent="0.45">
      <c r="I1140" s="44"/>
    </row>
    <row r="1141" spans="9:9" x14ac:dyDescent="0.45">
      <c r="I1141" s="44"/>
    </row>
    <row r="1142" spans="9:9" x14ac:dyDescent="0.45">
      <c r="I1142" s="44"/>
    </row>
    <row r="1143" spans="9:9" x14ac:dyDescent="0.45">
      <c r="I1143" s="44"/>
    </row>
    <row r="1144" spans="9:9" x14ac:dyDescent="0.45">
      <c r="I1144" s="44"/>
    </row>
    <row r="1145" spans="9:9" x14ac:dyDescent="0.45">
      <c r="I1145" s="44"/>
    </row>
    <row r="1146" spans="9:9" x14ac:dyDescent="0.45">
      <c r="I1146" s="44"/>
    </row>
    <row r="1147" spans="9:9" x14ac:dyDescent="0.45">
      <c r="I1147" s="44"/>
    </row>
    <row r="1148" spans="9:9" x14ac:dyDescent="0.45">
      <c r="I1148" s="44"/>
    </row>
    <row r="1149" spans="9:9" x14ac:dyDescent="0.45">
      <c r="I1149" s="44"/>
    </row>
    <row r="1150" spans="9:9" x14ac:dyDescent="0.45">
      <c r="I1150" s="44"/>
    </row>
    <row r="1151" spans="9:9" x14ac:dyDescent="0.45">
      <c r="I1151" s="44"/>
    </row>
    <row r="1152" spans="9:9" x14ac:dyDescent="0.45">
      <c r="I1152" s="44"/>
    </row>
    <row r="1153" spans="9:9" x14ac:dyDescent="0.45">
      <c r="I1153" s="44"/>
    </row>
    <row r="1154" spans="9:9" x14ac:dyDescent="0.45">
      <c r="I1154" s="44"/>
    </row>
    <row r="1155" spans="9:9" x14ac:dyDescent="0.45">
      <c r="I1155" s="44"/>
    </row>
    <row r="1156" spans="9:9" x14ac:dyDescent="0.45">
      <c r="I1156" s="44"/>
    </row>
    <row r="1157" spans="9:9" x14ac:dyDescent="0.45">
      <c r="I1157" s="44"/>
    </row>
    <row r="1158" spans="9:9" x14ac:dyDescent="0.45">
      <c r="I1158" s="44"/>
    </row>
    <row r="1159" spans="9:9" x14ac:dyDescent="0.45">
      <c r="I1159" s="44"/>
    </row>
    <row r="1160" spans="9:9" x14ac:dyDescent="0.45">
      <c r="I1160" s="44"/>
    </row>
    <row r="1161" spans="9:9" x14ac:dyDescent="0.45">
      <c r="I1161" s="44"/>
    </row>
    <row r="1162" spans="9:9" x14ac:dyDescent="0.45">
      <c r="I1162" s="44"/>
    </row>
    <row r="1163" spans="9:9" x14ac:dyDescent="0.45">
      <c r="I1163" s="44"/>
    </row>
    <row r="1164" spans="9:9" x14ac:dyDescent="0.45">
      <c r="I1164" s="44"/>
    </row>
    <row r="1165" spans="9:9" x14ac:dyDescent="0.45">
      <c r="I1165" s="44"/>
    </row>
    <row r="1166" spans="9:9" x14ac:dyDescent="0.45">
      <c r="I1166" s="44"/>
    </row>
    <row r="1167" spans="9:9" x14ac:dyDescent="0.45">
      <c r="I1167" s="44"/>
    </row>
    <row r="1168" spans="9:9" x14ac:dyDescent="0.45">
      <c r="I1168" s="44"/>
    </row>
    <row r="1169" spans="9:9" x14ac:dyDescent="0.45">
      <c r="I1169" s="44"/>
    </row>
    <row r="1170" spans="9:9" x14ac:dyDescent="0.45">
      <c r="I1170" s="44"/>
    </row>
    <row r="1171" spans="9:9" x14ac:dyDescent="0.45">
      <c r="I1171" s="44"/>
    </row>
    <row r="1172" spans="9:9" x14ac:dyDescent="0.45">
      <c r="I1172" s="44"/>
    </row>
    <row r="1173" spans="9:9" x14ac:dyDescent="0.45">
      <c r="I1173" s="44"/>
    </row>
    <row r="1174" spans="9:9" x14ac:dyDescent="0.45">
      <c r="I1174" s="44"/>
    </row>
    <row r="1175" spans="9:9" x14ac:dyDescent="0.45">
      <c r="I1175" s="44"/>
    </row>
    <row r="1176" spans="9:9" x14ac:dyDescent="0.45">
      <c r="I1176" s="44"/>
    </row>
    <row r="1177" spans="9:9" x14ac:dyDescent="0.45">
      <c r="I1177" s="44"/>
    </row>
    <row r="1178" spans="9:9" x14ac:dyDescent="0.45">
      <c r="I1178" s="44"/>
    </row>
    <row r="1179" spans="9:9" x14ac:dyDescent="0.45">
      <c r="I1179" s="44"/>
    </row>
    <row r="1180" spans="9:9" x14ac:dyDescent="0.45">
      <c r="I1180" s="44"/>
    </row>
    <row r="1181" spans="9:9" x14ac:dyDescent="0.45">
      <c r="I1181" s="44"/>
    </row>
    <row r="1182" spans="9:9" x14ac:dyDescent="0.45">
      <c r="I1182" s="44"/>
    </row>
    <row r="1183" spans="9:9" x14ac:dyDescent="0.45">
      <c r="I1183" s="44"/>
    </row>
    <row r="1184" spans="9:9" x14ac:dyDescent="0.45">
      <c r="I1184" s="44"/>
    </row>
    <row r="1185" spans="9:9" x14ac:dyDescent="0.45">
      <c r="I1185" s="44"/>
    </row>
    <row r="1186" spans="9:9" x14ac:dyDescent="0.45">
      <c r="I1186" s="44"/>
    </row>
    <row r="1187" spans="9:9" x14ac:dyDescent="0.45">
      <c r="I1187" s="44"/>
    </row>
    <row r="1188" spans="9:9" x14ac:dyDescent="0.45">
      <c r="I1188" s="44"/>
    </row>
    <row r="1189" spans="9:9" x14ac:dyDescent="0.45">
      <c r="I1189" s="44"/>
    </row>
    <row r="1190" spans="9:9" x14ac:dyDescent="0.45">
      <c r="I1190" s="44"/>
    </row>
    <row r="1191" spans="9:9" x14ac:dyDescent="0.45">
      <c r="I1191" s="44"/>
    </row>
    <row r="1192" spans="9:9" x14ac:dyDescent="0.45">
      <c r="I1192" s="44"/>
    </row>
    <row r="1193" spans="9:9" x14ac:dyDescent="0.45">
      <c r="I1193" s="44"/>
    </row>
    <row r="1194" spans="9:9" x14ac:dyDescent="0.45">
      <c r="I1194" s="44"/>
    </row>
    <row r="1195" spans="9:9" x14ac:dyDescent="0.45">
      <c r="I1195" s="44"/>
    </row>
    <row r="1196" spans="9:9" x14ac:dyDescent="0.45">
      <c r="I1196" s="44"/>
    </row>
    <row r="1197" spans="9:9" x14ac:dyDescent="0.45">
      <c r="I1197" s="44"/>
    </row>
    <row r="1198" spans="9:9" x14ac:dyDescent="0.45">
      <c r="I1198" s="44"/>
    </row>
    <row r="1199" spans="9:9" x14ac:dyDescent="0.45">
      <c r="I1199" s="44"/>
    </row>
    <row r="1200" spans="9:9" x14ac:dyDescent="0.45">
      <c r="I1200" s="44"/>
    </row>
    <row r="1201" spans="9:9" x14ac:dyDescent="0.45">
      <c r="I1201" s="44"/>
    </row>
    <row r="1202" spans="9:9" x14ac:dyDescent="0.45">
      <c r="I1202" s="44"/>
    </row>
    <row r="1203" spans="9:9" x14ac:dyDescent="0.45">
      <c r="I1203" s="44"/>
    </row>
    <row r="1204" spans="9:9" x14ac:dyDescent="0.45">
      <c r="I1204" s="44"/>
    </row>
    <row r="1205" spans="9:9" x14ac:dyDescent="0.45">
      <c r="I1205" s="44"/>
    </row>
    <row r="1206" spans="9:9" x14ac:dyDescent="0.45">
      <c r="I1206" s="44"/>
    </row>
    <row r="1207" spans="9:9" x14ac:dyDescent="0.45">
      <c r="I1207" s="44"/>
    </row>
    <row r="1208" spans="9:9" x14ac:dyDescent="0.45">
      <c r="I1208" s="44"/>
    </row>
    <row r="1209" spans="9:9" x14ac:dyDescent="0.45">
      <c r="I1209" s="44"/>
    </row>
    <row r="1210" spans="9:9" x14ac:dyDescent="0.45">
      <c r="I1210" s="44"/>
    </row>
    <row r="1211" spans="9:9" x14ac:dyDescent="0.45">
      <c r="I1211" s="44"/>
    </row>
    <row r="1212" spans="9:9" x14ac:dyDescent="0.45">
      <c r="I1212" s="44"/>
    </row>
    <row r="1213" spans="9:9" x14ac:dyDescent="0.45">
      <c r="I1213" s="44"/>
    </row>
    <row r="1214" spans="9:9" x14ac:dyDescent="0.45">
      <c r="I1214" s="44"/>
    </row>
    <row r="1215" spans="9:9" x14ac:dyDescent="0.45">
      <c r="I1215" s="44"/>
    </row>
    <row r="1216" spans="9:9" x14ac:dyDescent="0.45">
      <c r="I1216" s="44"/>
    </row>
    <row r="1217" spans="9:9" x14ac:dyDescent="0.45">
      <c r="I1217" s="44"/>
    </row>
    <row r="1218" spans="9:9" x14ac:dyDescent="0.45">
      <c r="I1218" s="44"/>
    </row>
    <row r="1219" spans="9:9" x14ac:dyDescent="0.45">
      <c r="I1219" s="44"/>
    </row>
    <row r="1220" spans="9:9" x14ac:dyDescent="0.45">
      <c r="I1220" s="44"/>
    </row>
    <row r="1221" spans="9:9" x14ac:dyDescent="0.45">
      <c r="I1221" s="44"/>
    </row>
    <row r="1222" spans="9:9" x14ac:dyDescent="0.45">
      <c r="I1222" s="44"/>
    </row>
    <row r="1223" spans="9:9" x14ac:dyDescent="0.45">
      <c r="I1223" s="44"/>
    </row>
    <row r="1224" spans="9:9" x14ac:dyDescent="0.45">
      <c r="I1224" s="44"/>
    </row>
    <row r="1225" spans="9:9" x14ac:dyDescent="0.45">
      <c r="I1225" s="44"/>
    </row>
    <row r="1226" spans="9:9" x14ac:dyDescent="0.45">
      <c r="I1226" s="44"/>
    </row>
    <row r="1227" spans="9:9" x14ac:dyDescent="0.45">
      <c r="I1227" s="44"/>
    </row>
    <row r="1228" spans="9:9" x14ac:dyDescent="0.45">
      <c r="I1228" s="44"/>
    </row>
    <row r="1229" spans="9:9" x14ac:dyDescent="0.45">
      <c r="I1229" s="44"/>
    </row>
    <row r="1230" spans="9:9" x14ac:dyDescent="0.45">
      <c r="I1230" s="44"/>
    </row>
    <row r="1231" spans="9:9" x14ac:dyDescent="0.45">
      <c r="I1231" s="44"/>
    </row>
    <row r="1232" spans="9:9" x14ac:dyDescent="0.45">
      <c r="I1232" s="44"/>
    </row>
    <row r="1233" spans="9:9" x14ac:dyDescent="0.45">
      <c r="I1233" s="44"/>
    </row>
    <row r="1234" spans="9:9" x14ac:dyDescent="0.45">
      <c r="I1234" s="44"/>
    </row>
    <row r="1235" spans="9:9" x14ac:dyDescent="0.45">
      <c r="I1235" s="44"/>
    </row>
    <row r="1236" spans="9:9" x14ac:dyDescent="0.45">
      <c r="I1236" s="44"/>
    </row>
    <row r="1237" spans="9:9" x14ac:dyDescent="0.45">
      <c r="I1237" s="44"/>
    </row>
    <row r="1238" spans="9:9" x14ac:dyDescent="0.45">
      <c r="I1238" s="44"/>
    </row>
    <row r="1239" spans="9:9" x14ac:dyDescent="0.45">
      <c r="I1239" s="44"/>
    </row>
    <row r="1240" spans="9:9" x14ac:dyDescent="0.45">
      <c r="I1240" s="44"/>
    </row>
    <row r="1241" spans="9:9" x14ac:dyDescent="0.45">
      <c r="I1241" s="44"/>
    </row>
    <row r="1242" spans="9:9" x14ac:dyDescent="0.45">
      <c r="I1242" s="44"/>
    </row>
    <row r="1243" spans="9:9" x14ac:dyDescent="0.45">
      <c r="I1243" s="44"/>
    </row>
    <row r="1244" spans="9:9" x14ac:dyDescent="0.45">
      <c r="I1244" s="44"/>
    </row>
    <row r="1245" spans="9:9" x14ac:dyDescent="0.45">
      <c r="I1245" s="44"/>
    </row>
    <row r="1246" spans="9:9" x14ac:dyDescent="0.45">
      <c r="I1246" s="44"/>
    </row>
    <row r="1247" spans="9:9" x14ac:dyDescent="0.45">
      <c r="I1247" s="44"/>
    </row>
    <row r="1248" spans="9:9" x14ac:dyDescent="0.45">
      <c r="I1248" s="44"/>
    </row>
    <row r="1249" spans="9:9" x14ac:dyDescent="0.45">
      <c r="I1249" s="44"/>
    </row>
    <row r="1250" spans="9:9" x14ac:dyDescent="0.45">
      <c r="I1250" s="44"/>
    </row>
    <row r="1251" spans="9:9" x14ac:dyDescent="0.45">
      <c r="I1251" s="44"/>
    </row>
    <row r="1252" spans="9:9" x14ac:dyDescent="0.45">
      <c r="I1252" s="44"/>
    </row>
    <row r="1253" spans="9:9" x14ac:dyDescent="0.45">
      <c r="I1253" s="44"/>
    </row>
    <row r="1254" spans="9:9" x14ac:dyDescent="0.45">
      <c r="I1254" s="44"/>
    </row>
    <row r="1255" spans="9:9" x14ac:dyDescent="0.45">
      <c r="I1255" s="44"/>
    </row>
    <row r="1256" spans="9:9" x14ac:dyDescent="0.45">
      <c r="I1256" s="44"/>
    </row>
    <row r="1257" spans="9:9" x14ac:dyDescent="0.45">
      <c r="I1257" s="44"/>
    </row>
    <row r="1258" spans="9:9" x14ac:dyDescent="0.45">
      <c r="I1258" s="44"/>
    </row>
    <row r="1259" spans="9:9" x14ac:dyDescent="0.45">
      <c r="I1259" s="44"/>
    </row>
    <row r="1260" spans="9:9" x14ac:dyDescent="0.45">
      <c r="I1260" s="44"/>
    </row>
    <row r="1261" spans="9:9" x14ac:dyDescent="0.45">
      <c r="I1261" s="44"/>
    </row>
    <row r="1262" spans="9:9" x14ac:dyDescent="0.45">
      <c r="I1262" s="44"/>
    </row>
    <row r="1263" spans="9:9" x14ac:dyDescent="0.45">
      <c r="I1263" s="44"/>
    </row>
    <row r="1264" spans="9:9" x14ac:dyDescent="0.45">
      <c r="I1264" s="44"/>
    </row>
    <row r="1265" spans="9:9" x14ac:dyDescent="0.45">
      <c r="I1265" s="44"/>
    </row>
    <row r="1266" spans="9:9" x14ac:dyDescent="0.45">
      <c r="I1266" s="44"/>
    </row>
    <row r="1267" spans="9:9" x14ac:dyDescent="0.45">
      <c r="I1267" s="44"/>
    </row>
    <row r="1268" spans="9:9" x14ac:dyDescent="0.45">
      <c r="I1268" s="44"/>
    </row>
    <row r="1269" spans="9:9" x14ac:dyDescent="0.45">
      <c r="I1269" s="44"/>
    </row>
    <row r="1270" spans="9:9" x14ac:dyDescent="0.45">
      <c r="I1270" s="44"/>
    </row>
    <row r="1271" spans="9:9" x14ac:dyDescent="0.45">
      <c r="I1271" s="44"/>
    </row>
    <row r="1272" spans="9:9" x14ac:dyDescent="0.45">
      <c r="I1272" s="44"/>
    </row>
    <row r="1273" spans="9:9" x14ac:dyDescent="0.45">
      <c r="I1273" s="44"/>
    </row>
    <row r="1274" spans="9:9" x14ac:dyDescent="0.45">
      <c r="I1274" s="44"/>
    </row>
    <row r="1275" spans="9:9" x14ac:dyDescent="0.45">
      <c r="I1275" s="44"/>
    </row>
    <row r="1276" spans="9:9" x14ac:dyDescent="0.45">
      <c r="I1276" s="44"/>
    </row>
    <row r="1277" spans="9:9" x14ac:dyDescent="0.45">
      <c r="I1277" s="44"/>
    </row>
    <row r="1278" spans="9:9" x14ac:dyDescent="0.45">
      <c r="I1278" s="44"/>
    </row>
    <row r="1279" spans="9:9" x14ac:dyDescent="0.45">
      <c r="I1279" s="44"/>
    </row>
    <row r="1280" spans="9:9" x14ac:dyDescent="0.45">
      <c r="I1280" s="44"/>
    </row>
    <row r="1281" spans="9:9" x14ac:dyDescent="0.45">
      <c r="I1281" s="44"/>
    </row>
    <row r="1282" spans="9:9" x14ac:dyDescent="0.45">
      <c r="I1282" s="44"/>
    </row>
    <row r="1283" spans="9:9" x14ac:dyDescent="0.45">
      <c r="I1283" s="44"/>
    </row>
    <row r="1284" spans="9:9" x14ac:dyDescent="0.45">
      <c r="I1284" s="44"/>
    </row>
    <row r="1285" spans="9:9" x14ac:dyDescent="0.45">
      <c r="I1285" s="44"/>
    </row>
    <row r="1286" spans="9:9" x14ac:dyDescent="0.45">
      <c r="I1286" s="44"/>
    </row>
    <row r="1287" spans="9:9" x14ac:dyDescent="0.45">
      <c r="I1287" s="44"/>
    </row>
    <row r="1288" spans="9:9" x14ac:dyDescent="0.45">
      <c r="I1288" s="44"/>
    </row>
    <row r="1289" spans="9:9" x14ac:dyDescent="0.45">
      <c r="I1289" s="44"/>
    </row>
    <row r="1290" spans="9:9" x14ac:dyDescent="0.45">
      <c r="I1290" s="44"/>
    </row>
    <row r="1291" spans="9:9" x14ac:dyDescent="0.45">
      <c r="I1291" s="44"/>
    </row>
    <row r="1292" spans="9:9" x14ac:dyDescent="0.45">
      <c r="I1292" s="44"/>
    </row>
    <row r="1293" spans="9:9" x14ac:dyDescent="0.45">
      <c r="I1293" s="44"/>
    </row>
    <row r="1294" spans="9:9" x14ac:dyDescent="0.45">
      <c r="I1294" s="44"/>
    </row>
    <row r="1295" spans="9:9" x14ac:dyDescent="0.45">
      <c r="I1295" s="44"/>
    </row>
    <row r="1296" spans="9:9" x14ac:dyDescent="0.45">
      <c r="I1296" s="44"/>
    </row>
    <row r="1297" spans="9:9" x14ac:dyDescent="0.45">
      <c r="I1297" s="44"/>
    </row>
    <row r="1298" spans="9:9" x14ac:dyDescent="0.45">
      <c r="I1298" s="44"/>
    </row>
    <row r="1299" spans="9:9" x14ac:dyDescent="0.45">
      <c r="I1299" s="44"/>
    </row>
    <row r="1300" spans="9:9" x14ac:dyDescent="0.45">
      <c r="I1300" s="44"/>
    </row>
    <row r="1301" spans="9:9" x14ac:dyDescent="0.45">
      <c r="I1301" s="44"/>
    </row>
    <row r="1302" spans="9:9" x14ac:dyDescent="0.45">
      <c r="I1302" s="44"/>
    </row>
    <row r="1303" spans="9:9" x14ac:dyDescent="0.45">
      <c r="I1303" s="44"/>
    </row>
    <row r="1304" spans="9:9" x14ac:dyDescent="0.45">
      <c r="I1304" s="44"/>
    </row>
    <row r="1305" spans="9:9" x14ac:dyDescent="0.45">
      <c r="I1305" s="44"/>
    </row>
    <row r="1306" spans="9:9" x14ac:dyDescent="0.45">
      <c r="I1306" s="44"/>
    </row>
    <row r="1307" spans="9:9" x14ac:dyDescent="0.45">
      <c r="I1307" s="44"/>
    </row>
    <row r="1308" spans="9:9" x14ac:dyDescent="0.45">
      <c r="I1308" s="44"/>
    </row>
    <row r="1309" spans="9:9" x14ac:dyDescent="0.45">
      <c r="I1309" s="44"/>
    </row>
    <row r="1310" spans="9:9" x14ac:dyDescent="0.45">
      <c r="I1310" s="44"/>
    </row>
    <row r="1311" spans="9:9" x14ac:dyDescent="0.45">
      <c r="I1311" s="44"/>
    </row>
    <row r="1312" spans="9:9" x14ac:dyDescent="0.45">
      <c r="I1312" s="44"/>
    </row>
    <row r="1313" spans="9:9" x14ac:dyDescent="0.45">
      <c r="I1313" s="44"/>
    </row>
    <row r="1314" spans="9:9" x14ac:dyDescent="0.45">
      <c r="I1314" s="44"/>
    </row>
    <row r="1315" spans="9:9" x14ac:dyDescent="0.45">
      <c r="I1315" s="44"/>
    </row>
    <row r="1316" spans="9:9" x14ac:dyDescent="0.45">
      <c r="I1316" s="44"/>
    </row>
    <row r="1317" spans="9:9" x14ac:dyDescent="0.45">
      <c r="I1317" s="44"/>
    </row>
    <row r="1318" spans="9:9" x14ac:dyDescent="0.45">
      <c r="I1318" s="44"/>
    </row>
    <row r="1319" spans="9:9" x14ac:dyDescent="0.45">
      <c r="I1319" s="44"/>
    </row>
    <row r="1320" spans="9:9" x14ac:dyDescent="0.45">
      <c r="I1320" s="44"/>
    </row>
    <row r="1321" spans="9:9" x14ac:dyDescent="0.45">
      <c r="I1321" s="44"/>
    </row>
    <row r="1322" spans="9:9" x14ac:dyDescent="0.45">
      <c r="I1322" s="44"/>
    </row>
    <row r="1323" spans="9:9" x14ac:dyDescent="0.45">
      <c r="I1323" s="44"/>
    </row>
    <row r="1324" spans="9:9" x14ac:dyDescent="0.45">
      <c r="I1324" s="44"/>
    </row>
    <row r="1325" spans="9:9" x14ac:dyDescent="0.45">
      <c r="I1325" s="44"/>
    </row>
    <row r="1326" spans="9:9" x14ac:dyDescent="0.45">
      <c r="I1326" s="44"/>
    </row>
    <row r="1327" spans="9:9" x14ac:dyDescent="0.45">
      <c r="I1327" s="44"/>
    </row>
    <row r="1328" spans="9:9" x14ac:dyDescent="0.45">
      <c r="I1328" s="44"/>
    </row>
    <row r="1329" spans="9:9" x14ac:dyDescent="0.45">
      <c r="I1329" s="44"/>
    </row>
    <row r="1330" spans="9:9" x14ac:dyDescent="0.45">
      <c r="I1330" s="44"/>
    </row>
    <row r="1331" spans="9:9" x14ac:dyDescent="0.45">
      <c r="I1331" s="44"/>
    </row>
    <row r="1332" spans="9:9" x14ac:dyDescent="0.45">
      <c r="I1332" s="44"/>
    </row>
    <row r="1333" spans="9:9" x14ac:dyDescent="0.45">
      <c r="I1333" s="44"/>
    </row>
    <row r="1334" spans="9:9" x14ac:dyDescent="0.45">
      <c r="I1334" s="44"/>
    </row>
    <row r="1335" spans="9:9" x14ac:dyDescent="0.45">
      <c r="I1335" s="44"/>
    </row>
    <row r="1336" spans="9:9" x14ac:dyDescent="0.45">
      <c r="I1336" s="44"/>
    </row>
    <row r="1337" spans="9:9" x14ac:dyDescent="0.45">
      <c r="I1337" s="44"/>
    </row>
    <row r="1338" spans="9:9" x14ac:dyDescent="0.45">
      <c r="I1338" s="44"/>
    </row>
    <row r="1339" spans="9:9" x14ac:dyDescent="0.45">
      <c r="I1339" s="44"/>
    </row>
    <row r="1340" spans="9:9" x14ac:dyDescent="0.45">
      <c r="I1340" s="44"/>
    </row>
    <row r="1341" spans="9:9" x14ac:dyDescent="0.45">
      <c r="I1341" s="44"/>
    </row>
    <row r="1342" spans="9:9" x14ac:dyDescent="0.45">
      <c r="I1342" s="44"/>
    </row>
    <row r="1343" spans="9:9" x14ac:dyDescent="0.45">
      <c r="I1343" s="44"/>
    </row>
    <row r="1344" spans="9:9" x14ac:dyDescent="0.45">
      <c r="I1344" s="44"/>
    </row>
    <row r="1345" spans="9:9" x14ac:dyDescent="0.45">
      <c r="I1345" s="44"/>
    </row>
    <row r="1346" spans="9:9" x14ac:dyDescent="0.45">
      <c r="I1346" s="44"/>
    </row>
    <row r="1347" spans="9:9" x14ac:dyDescent="0.45">
      <c r="I1347" s="44"/>
    </row>
    <row r="1348" spans="9:9" x14ac:dyDescent="0.45">
      <c r="I1348" s="44"/>
    </row>
    <row r="1349" spans="9:9" x14ac:dyDescent="0.45">
      <c r="I1349" s="44"/>
    </row>
    <row r="1350" spans="9:9" x14ac:dyDescent="0.45">
      <c r="I1350" s="44"/>
    </row>
    <row r="1351" spans="9:9" x14ac:dyDescent="0.45">
      <c r="I1351" s="44"/>
    </row>
    <row r="1352" spans="9:9" x14ac:dyDescent="0.45">
      <c r="I1352" s="44"/>
    </row>
    <row r="1353" spans="9:9" x14ac:dyDescent="0.45">
      <c r="I1353" s="44"/>
    </row>
    <row r="1354" spans="9:9" x14ac:dyDescent="0.45">
      <c r="I1354" s="44"/>
    </row>
    <row r="1355" spans="9:9" x14ac:dyDescent="0.45">
      <c r="I1355" s="44"/>
    </row>
    <row r="1356" spans="9:9" x14ac:dyDescent="0.45">
      <c r="I1356" s="44"/>
    </row>
    <row r="1357" spans="9:9" x14ac:dyDescent="0.45">
      <c r="I1357" s="44"/>
    </row>
    <row r="1358" spans="9:9" x14ac:dyDescent="0.45">
      <c r="I1358" s="44"/>
    </row>
    <row r="1359" spans="9:9" x14ac:dyDescent="0.45">
      <c r="I1359" s="44"/>
    </row>
    <row r="1360" spans="9:9" x14ac:dyDescent="0.45">
      <c r="I1360" s="44"/>
    </row>
    <row r="1361" spans="9:9" x14ac:dyDescent="0.45">
      <c r="I1361" s="44"/>
    </row>
    <row r="1362" spans="9:9" x14ac:dyDescent="0.45">
      <c r="I1362" s="44"/>
    </row>
    <row r="1363" spans="9:9" x14ac:dyDescent="0.45">
      <c r="I1363" s="44"/>
    </row>
    <row r="1364" spans="9:9" x14ac:dyDescent="0.45">
      <c r="I1364" s="44"/>
    </row>
    <row r="1365" spans="9:9" x14ac:dyDescent="0.45">
      <c r="I1365" s="44"/>
    </row>
    <row r="1366" spans="9:9" x14ac:dyDescent="0.45">
      <c r="I1366" s="44"/>
    </row>
    <row r="1367" spans="9:9" x14ac:dyDescent="0.45">
      <c r="I1367" s="44"/>
    </row>
    <row r="1368" spans="9:9" x14ac:dyDescent="0.45">
      <c r="I1368" s="44"/>
    </row>
    <row r="1369" spans="9:9" x14ac:dyDescent="0.45">
      <c r="I1369" s="44"/>
    </row>
    <row r="1370" spans="9:9" x14ac:dyDescent="0.45">
      <c r="I1370" s="44"/>
    </row>
    <row r="1371" spans="9:9" x14ac:dyDescent="0.45">
      <c r="I1371" s="44"/>
    </row>
    <row r="1372" spans="9:9" x14ac:dyDescent="0.45">
      <c r="I1372" s="44"/>
    </row>
    <row r="1373" spans="9:9" x14ac:dyDescent="0.45">
      <c r="I1373" s="44"/>
    </row>
    <row r="1374" spans="9:9" x14ac:dyDescent="0.45">
      <c r="I1374" s="44"/>
    </row>
    <row r="1375" spans="9:9" x14ac:dyDescent="0.45">
      <c r="I1375" s="44"/>
    </row>
    <row r="1376" spans="9:9" x14ac:dyDescent="0.45">
      <c r="I1376" s="44"/>
    </row>
    <row r="1377" spans="9:9" x14ac:dyDescent="0.45">
      <c r="I1377" s="44"/>
    </row>
    <row r="1378" spans="9:9" x14ac:dyDescent="0.45">
      <c r="I1378" s="44"/>
    </row>
    <row r="1379" spans="9:9" x14ac:dyDescent="0.45">
      <c r="I1379" s="44"/>
    </row>
    <row r="1380" spans="9:9" x14ac:dyDescent="0.45">
      <c r="I1380" s="44"/>
    </row>
    <row r="1381" spans="9:9" x14ac:dyDescent="0.45">
      <c r="I1381" s="44"/>
    </row>
    <row r="1382" spans="9:9" x14ac:dyDescent="0.45">
      <c r="I1382" s="44"/>
    </row>
    <row r="1383" spans="9:9" x14ac:dyDescent="0.45">
      <c r="I1383" s="44"/>
    </row>
    <row r="1384" spans="9:9" x14ac:dyDescent="0.45">
      <c r="I1384" s="44"/>
    </row>
    <row r="1385" spans="9:9" x14ac:dyDescent="0.45">
      <c r="I1385" s="44"/>
    </row>
    <row r="1386" spans="9:9" x14ac:dyDescent="0.45">
      <c r="I1386" s="44"/>
    </row>
    <row r="1387" spans="9:9" x14ac:dyDescent="0.45">
      <c r="I1387" s="44"/>
    </row>
    <row r="1388" spans="9:9" x14ac:dyDescent="0.45">
      <c r="I1388" s="44"/>
    </row>
    <row r="1389" spans="9:9" x14ac:dyDescent="0.45">
      <c r="I1389" s="44"/>
    </row>
    <row r="1390" spans="9:9" x14ac:dyDescent="0.45">
      <c r="I1390" s="44"/>
    </row>
    <row r="1391" spans="9:9" x14ac:dyDescent="0.45">
      <c r="I1391" s="44"/>
    </row>
    <row r="1392" spans="9:9" x14ac:dyDescent="0.45">
      <c r="I1392" s="44"/>
    </row>
    <row r="1393" spans="9:9" x14ac:dyDescent="0.45">
      <c r="I1393" s="44"/>
    </row>
    <row r="1394" spans="9:9" x14ac:dyDescent="0.45">
      <c r="I1394" s="44"/>
    </row>
    <row r="1395" spans="9:9" x14ac:dyDescent="0.45">
      <c r="I1395" s="44"/>
    </row>
    <row r="1396" spans="9:9" x14ac:dyDescent="0.45">
      <c r="I1396" s="44"/>
    </row>
    <row r="1397" spans="9:9" x14ac:dyDescent="0.45">
      <c r="I1397" s="44"/>
    </row>
    <row r="1398" spans="9:9" x14ac:dyDescent="0.45">
      <c r="I1398" s="44"/>
    </row>
    <row r="1399" spans="9:9" x14ac:dyDescent="0.45">
      <c r="I1399" s="44"/>
    </row>
    <row r="1400" spans="9:9" x14ac:dyDescent="0.45">
      <c r="I1400" s="44"/>
    </row>
    <row r="1401" spans="9:9" x14ac:dyDescent="0.45">
      <c r="I1401" s="44"/>
    </row>
    <row r="1402" spans="9:9" x14ac:dyDescent="0.45">
      <c r="I1402" s="44"/>
    </row>
    <row r="1403" spans="9:9" x14ac:dyDescent="0.45">
      <c r="I1403" s="44"/>
    </row>
    <row r="1404" spans="9:9" x14ac:dyDescent="0.45">
      <c r="I1404" s="44"/>
    </row>
    <row r="1405" spans="9:9" x14ac:dyDescent="0.45">
      <c r="I1405" s="44"/>
    </row>
    <row r="1406" spans="9:9" x14ac:dyDescent="0.45">
      <c r="I1406" s="44"/>
    </row>
    <row r="1407" spans="9:9" x14ac:dyDescent="0.45">
      <c r="I1407" s="44"/>
    </row>
    <row r="1408" spans="9:9" x14ac:dyDescent="0.45">
      <c r="I1408" s="44"/>
    </row>
    <row r="1409" spans="9:9" x14ac:dyDescent="0.45">
      <c r="I1409" s="44"/>
    </row>
    <row r="1410" spans="9:9" x14ac:dyDescent="0.45">
      <c r="I1410" s="44"/>
    </row>
    <row r="1411" spans="9:9" x14ac:dyDescent="0.45">
      <c r="I1411" s="44"/>
    </row>
    <row r="1412" spans="9:9" x14ac:dyDescent="0.45">
      <c r="I1412" s="44"/>
    </row>
    <row r="1413" spans="9:9" x14ac:dyDescent="0.45">
      <c r="I1413" s="44"/>
    </row>
    <row r="1414" spans="9:9" x14ac:dyDescent="0.45">
      <c r="I1414" s="44"/>
    </row>
    <row r="1415" spans="9:9" x14ac:dyDescent="0.45">
      <c r="I1415" s="44"/>
    </row>
    <row r="1416" spans="9:9" x14ac:dyDescent="0.45">
      <c r="I1416" s="44"/>
    </row>
    <row r="1417" spans="9:9" x14ac:dyDescent="0.45">
      <c r="I1417" s="44"/>
    </row>
    <row r="1418" spans="9:9" x14ac:dyDescent="0.45">
      <c r="I1418" s="44"/>
    </row>
    <row r="1419" spans="9:9" x14ac:dyDescent="0.45">
      <c r="I1419" s="44"/>
    </row>
  </sheetData>
  <autoFilter ref="B12:Q284" xr:uid="{A5DEE03D-AD70-4CE6-9F90-0D8EFD80BF15}">
    <filterColumn colId="0">
      <filters>
        <filter val="Secretaría de Gestión Humana y Servicios a la Ciudadanía"/>
      </filters>
    </filterColumn>
    <sortState xmlns:xlrd2="http://schemas.microsoft.com/office/spreadsheetml/2017/richdata2" ref="B13:Q284">
      <sortCondition descending="1" ref="L12:L263"/>
    </sortState>
  </autoFilter>
  <mergeCells count="24">
    <mergeCell ref="B1:C9"/>
    <mergeCell ref="D1:E1"/>
    <mergeCell ref="F1:L1"/>
    <mergeCell ref="D2:E2"/>
    <mergeCell ref="F2:L2"/>
    <mergeCell ref="D3:E3"/>
    <mergeCell ref="F3:L3"/>
    <mergeCell ref="D4:E4"/>
    <mergeCell ref="F4:L4"/>
    <mergeCell ref="M1:X9"/>
    <mergeCell ref="D11:L11"/>
    <mergeCell ref="V11:V12"/>
    <mergeCell ref="X11:X12"/>
    <mergeCell ref="D8:E8"/>
    <mergeCell ref="D9:E9"/>
    <mergeCell ref="F9:L9"/>
    <mergeCell ref="D5:E5"/>
    <mergeCell ref="F5:L5"/>
    <mergeCell ref="D6:E6"/>
    <mergeCell ref="F6:L6"/>
    <mergeCell ref="D7:E7"/>
    <mergeCell ref="F7:L7"/>
    <mergeCell ref="M11:R11"/>
    <mergeCell ref="S11:T11"/>
  </mergeCells>
  <conditionalFormatting sqref="P175 P182">
    <cfRule type="containsText" dxfId="11" priority="30" operator="containsText" text="rojo">
      <formula>NOT(ISERROR(SEARCH("rojo",P175)))</formula>
    </cfRule>
    <cfRule type="containsText" dxfId="10" priority="31" operator="containsText" text="amarillo">
      <formula>NOT(ISERROR(SEARCH("amarillo",P175)))</formula>
    </cfRule>
    <cfRule type="containsText" dxfId="9" priority="32" operator="containsText" text="Verde">
      <formula>NOT(ISERROR(SEARCH("Verde",P175)))</formula>
    </cfRule>
  </conditionalFormatting>
  <conditionalFormatting sqref="Q182 S182:T182">
    <cfRule type="containsText" dxfId="8" priority="27" operator="containsText" text="rojo">
      <formula>NOT(ISERROR(SEARCH("rojo",Q182)))</formula>
    </cfRule>
    <cfRule type="containsText" dxfId="7" priority="28" operator="containsText" text="amarillo">
      <formula>NOT(ISERROR(SEARCH("amarillo",Q182)))</formula>
    </cfRule>
    <cfRule type="containsText" dxfId="6" priority="29" operator="containsText" text="Verde">
      <formula>NOT(ISERROR(SEARCH("Verde",Q182)))</formula>
    </cfRule>
  </conditionalFormatting>
  <conditionalFormatting sqref="L304:L1048576">
    <cfRule type="colorScale" priority="77">
      <colorScale>
        <cfvo type="min"/>
        <cfvo type="percentile" val="50"/>
        <cfvo type="max"/>
        <color rgb="FFF8696B"/>
        <color rgb="FFFFEB84"/>
        <color rgb="FF63BE7B"/>
      </colorScale>
    </cfRule>
  </conditionalFormatting>
  <conditionalFormatting sqref="L13:L303">
    <cfRule type="colorScale" priority="78">
      <colorScale>
        <cfvo type="min"/>
        <cfvo type="percentile" val="50"/>
        <cfvo type="max"/>
        <color rgb="FFF8696B"/>
        <color rgb="FFFFEB84"/>
        <color rgb="FF63BE7B"/>
      </colorScale>
    </cfRule>
  </conditionalFormatting>
  <conditionalFormatting sqref="R182">
    <cfRule type="containsText" dxfId="5" priority="3" operator="containsText" text="rojo">
      <formula>NOT(ISERROR(SEARCH("rojo",R182)))</formula>
    </cfRule>
    <cfRule type="containsText" dxfId="4" priority="4" operator="containsText" text="amarillo">
      <formula>NOT(ISERROR(SEARCH("amarillo",R182)))</formula>
    </cfRule>
    <cfRule type="containsText" dxfId="3" priority="5" operator="containsText" text="Verde">
      <formula>NOT(ISERROR(SEARCH("Verde",R182)))</formula>
    </cfRule>
  </conditionalFormatting>
  <dataValidations disablePrompts="1" count="1">
    <dataValidation type="list" allowBlank="1" showErrorMessage="1" sqref="B153:B154" xr:uid="{998B6204-1AFA-4679-BE43-EDC23DD4B1E0}">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23AC6574-A105-49D3-ABE5-02746EFAD05D}">
          <x14:formula1>
            <xm:f>PPto!$N$2:$N$4</xm:f>
          </x14:formula1>
          <xm:sqref>J13:J26 J28:J215</xm:sqref>
        </x14:dataValidation>
        <x14:dataValidation type="list" allowBlank="1" showInputMessage="1" showErrorMessage="1" xr:uid="{EBC4ED37-2FAF-4720-BDB7-F9834A016DCA}">
          <x14:formula1>
            <xm:f>PPto!$S$3:$S$9</xm:f>
          </x14:formula1>
          <xm:sqref>Q215 S215</xm:sqref>
        </x14:dataValidation>
        <x14:dataValidation type="list" allowBlank="1" showInputMessage="1" showErrorMessage="1" xr:uid="{8EB2ABDA-2CF2-46DB-9EE2-EA731F98E66B}">
          <x14:formula1>
            <xm:f>PPto!$S$3:$S$8</xm:f>
          </x14:formula1>
          <xm:sqref>P269:P1048576</xm:sqref>
        </x14:dataValidation>
        <x14:dataValidation type="list" allowBlank="1" showInputMessage="1" showErrorMessage="1" xr:uid="{5972E526-12E2-4889-BD6B-F8F9D488AE9A}">
          <x14:formula1>
            <xm:f>PPto!$O$3:$O$27</xm:f>
          </x14:formula1>
          <xm:sqref>P13:P215 P248:P268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AE6D4-DEBB-E347-9377-D669D23A31BF}">
  <dimension ref="A1:X99"/>
  <sheetViews>
    <sheetView topLeftCell="A73" workbookViewId="0">
      <selection activeCell="E27" sqref="E27"/>
    </sheetView>
  </sheetViews>
  <sheetFormatPr baseColWidth="10" defaultColWidth="11.453125" defaultRowHeight="14.5" x14ac:dyDescent="0.35"/>
  <cols>
    <col min="1" max="1" width="46.26953125" bestFit="1" customWidth="1"/>
    <col min="2" max="2" width="20.26953125" bestFit="1" customWidth="1"/>
    <col min="3" max="3" width="11.26953125" bestFit="1" customWidth="1"/>
    <col min="16" max="16" width="74.453125" bestFit="1" customWidth="1"/>
    <col min="17" max="17" width="20.26953125" bestFit="1" customWidth="1"/>
    <col min="18" max="18" width="4.7265625" customWidth="1"/>
    <col min="19" max="19" width="70.7265625" bestFit="1" customWidth="1"/>
    <col min="20" max="20" width="19.453125" bestFit="1" customWidth="1"/>
    <col min="21" max="21" width="52" bestFit="1" customWidth="1"/>
    <col min="22" max="22" width="25.1796875" bestFit="1" customWidth="1"/>
    <col min="23" max="23" width="33.453125" bestFit="1" customWidth="1"/>
    <col min="24" max="24" width="37.26953125" bestFit="1" customWidth="1"/>
    <col min="25" max="25" width="18.7265625" bestFit="1" customWidth="1"/>
    <col min="26" max="26" width="47.453125" bestFit="1" customWidth="1"/>
    <col min="27" max="27" width="28.1796875" bestFit="1" customWidth="1"/>
    <col min="28" max="28" width="25.7265625" bestFit="1" customWidth="1"/>
    <col min="29" max="29" width="20.453125" bestFit="1" customWidth="1"/>
    <col min="30" max="30" width="23.453125" bestFit="1" customWidth="1"/>
    <col min="31" max="31" width="20.453125" bestFit="1" customWidth="1"/>
    <col min="32" max="32" width="24.7265625" bestFit="1" customWidth="1"/>
    <col min="33" max="33" width="19.453125" bestFit="1" customWidth="1"/>
    <col min="34" max="34" width="30.26953125" bestFit="1" customWidth="1"/>
    <col min="35" max="35" width="15.7265625" bestFit="1" customWidth="1"/>
    <col min="36" max="36" width="19.26953125" bestFit="1" customWidth="1"/>
    <col min="37" max="37" width="29.453125" bestFit="1" customWidth="1"/>
    <col min="38" max="38" width="15.26953125" bestFit="1" customWidth="1"/>
    <col min="39" max="39" width="11.1796875" bestFit="1" customWidth="1"/>
  </cols>
  <sheetData>
    <row r="1" spans="1:24" ht="23.5" x14ac:dyDescent="0.55000000000000004">
      <c r="P1" s="95" t="s">
        <v>491</v>
      </c>
      <c r="S1" s="95" t="s">
        <v>491</v>
      </c>
      <c r="U1" s="97" t="s">
        <v>492</v>
      </c>
    </row>
    <row r="3" spans="1:24" ht="21" x14ac:dyDescent="0.5">
      <c r="A3" s="85" t="s">
        <v>493</v>
      </c>
      <c r="B3" t="s">
        <v>494</v>
      </c>
      <c r="C3" t="s">
        <v>495</v>
      </c>
      <c r="D3" t="s">
        <v>496</v>
      </c>
      <c r="P3" s="85" t="s">
        <v>493</v>
      </c>
      <c r="Q3" t="s">
        <v>494</v>
      </c>
      <c r="S3" s="94" t="s">
        <v>73</v>
      </c>
      <c r="U3" s="85" t="s">
        <v>493</v>
      </c>
      <c r="V3" t="s">
        <v>497</v>
      </c>
    </row>
    <row r="4" spans="1:24" ht="18.5" x14ac:dyDescent="0.45">
      <c r="A4" s="86" t="s">
        <v>105</v>
      </c>
      <c r="B4">
        <v>5</v>
      </c>
      <c r="C4">
        <v>6.07</v>
      </c>
      <c r="D4" s="87">
        <f>+GETPIVOTDATA("Suma de PON",$A$3,"DEPENDENCIA","DAGRD")/GETPIVOTDATA("Cuenta de DEPENDENCIA",$A$3,"DEPENDENCIA","DAGRD")</f>
        <v>1.214</v>
      </c>
      <c r="P4" s="86" t="s">
        <v>105</v>
      </c>
      <c r="Q4">
        <v>5</v>
      </c>
      <c r="S4" t="s">
        <v>336</v>
      </c>
      <c r="U4" s="86" t="s">
        <v>104</v>
      </c>
      <c r="V4">
        <v>2</v>
      </c>
      <c r="X4" s="93" t="s">
        <v>498</v>
      </c>
    </row>
    <row r="5" spans="1:24" x14ac:dyDescent="0.35">
      <c r="A5" s="86" t="s">
        <v>447</v>
      </c>
      <c r="B5">
        <v>1</v>
      </c>
      <c r="C5">
        <v>0</v>
      </c>
      <c r="D5" s="87"/>
      <c r="P5" s="91" t="s">
        <v>108</v>
      </c>
      <c r="Q5">
        <v>1</v>
      </c>
      <c r="S5" t="s">
        <v>156</v>
      </c>
      <c r="U5" s="91" t="s">
        <v>78</v>
      </c>
      <c r="V5">
        <v>2</v>
      </c>
      <c r="X5" s="91" t="s">
        <v>100</v>
      </c>
    </row>
    <row r="6" spans="1:24" x14ac:dyDescent="0.35">
      <c r="A6" s="86" t="s">
        <v>78</v>
      </c>
      <c r="B6">
        <v>20</v>
      </c>
      <c r="C6">
        <v>18.86</v>
      </c>
      <c r="D6" s="87">
        <f>+GETPIVOTDATA("Suma de PON",$A$3,"DEPENDENCIA","Secretaría de Desarrollo Económico")/GETPIVOTDATA("Cuenta de DEPENDENCIA",$A$3,"DEPENDENCIA","Secretaría de Desarrollo Económico")</f>
        <v>0.94299999999999995</v>
      </c>
      <c r="P6" s="91" t="s">
        <v>183</v>
      </c>
      <c r="Q6">
        <v>1</v>
      </c>
      <c r="S6" t="s">
        <v>265</v>
      </c>
      <c r="U6" s="86" t="s">
        <v>263</v>
      </c>
      <c r="V6">
        <v>1</v>
      </c>
      <c r="X6" s="91" t="s">
        <v>33</v>
      </c>
    </row>
    <row r="7" spans="1:24" x14ac:dyDescent="0.35">
      <c r="A7" s="86" t="s">
        <v>123</v>
      </c>
      <c r="B7">
        <v>5</v>
      </c>
      <c r="C7">
        <v>5.67</v>
      </c>
      <c r="D7" s="87">
        <f>+GETPIVOTDATA("Suma de PON",$A$3,"DEPENDENCIA","Secretaría de Educación")/GETPIVOTDATA("Cuenta de DEPENDENCIA",$A$3,"DEPENDENCIA","Secretaría de Educación")</f>
        <v>1.1339999999999999</v>
      </c>
      <c r="P7" s="91" t="s">
        <v>150</v>
      </c>
      <c r="Q7">
        <v>1</v>
      </c>
      <c r="S7" t="s">
        <v>162</v>
      </c>
      <c r="U7" s="91" t="s">
        <v>165</v>
      </c>
      <c r="V7">
        <v>1</v>
      </c>
      <c r="X7" s="91" t="s">
        <v>73</v>
      </c>
    </row>
    <row r="8" spans="1:24" x14ac:dyDescent="0.35">
      <c r="A8" s="86" t="s">
        <v>67</v>
      </c>
      <c r="B8">
        <v>8</v>
      </c>
      <c r="C8">
        <v>8.35</v>
      </c>
      <c r="D8" s="87">
        <f>+GETPIVOTDATA("Suma de PON",$A$3,"DEPENDENCIA","Secretaría de Evaluación y Control")/GETPIVOTDATA("Cuenta de DEPENDENCIA",$A$3,"DEPENDENCIA","Secretaría de Evaluación y Control")</f>
        <v>1.04375</v>
      </c>
      <c r="P8" s="91" t="s">
        <v>42</v>
      </c>
      <c r="Q8">
        <v>2</v>
      </c>
      <c r="S8" t="s">
        <v>76</v>
      </c>
      <c r="U8" s="86" t="s">
        <v>333</v>
      </c>
      <c r="V8">
        <v>1</v>
      </c>
      <c r="X8" s="91" t="s">
        <v>169</v>
      </c>
    </row>
    <row r="9" spans="1:24" x14ac:dyDescent="0.35">
      <c r="A9" s="86" t="s">
        <v>82</v>
      </c>
      <c r="B9">
        <v>8</v>
      </c>
      <c r="C9">
        <v>9.31</v>
      </c>
      <c r="D9" s="87">
        <f>+GETPIVOTDATA("Suma de PON",$A$3,"DEPENDENCIA","Secretaría de Gestión Humana y Servicios a la Ciudadanía")/GETPIVOTDATA("Cuenta de DEPENDENCIA",$A$3,"DEPENDENCIA","Secretaría de Gestión Humana y Servicios a la Ciudadanía")</f>
        <v>1.1637500000000001</v>
      </c>
      <c r="P9" s="86" t="s">
        <v>447</v>
      </c>
      <c r="Q9">
        <v>1</v>
      </c>
      <c r="S9" t="s">
        <v>216</v>
      </c>
      <c r="U9" s="91" t="s">
        <v>78</v>
      </c>
      <c r="V9">
        <v>1</v>
      </c>
      <c r="X9" s="91" t="s">
        <v>127</v>
      </c>
    </row>
    <row r="10" spans="1:24" x14ac:dyDescent="0.35">
      <c r="A10" s="86" t="s">
        <v>201</v>
      </c>
      <c r="B10">
        <v>17</v>
      </c>
      <c r="C10">
        <v>14.399999999999999</v>
      </c>
      <c r="D10" s="87">
        <f>+GETPIVOTDATA("Suma de PON",$A$3,"DEPENDENCIA","Secretaría de Gestión y Control Territorial")/GETPIVOTDATA("Cuenta de DEPENDENCIA",$A$3,"DEPENDENCIA","Secretaría de Gestión y Control Territorial")</f>
        <v>0.84705882352941164</v>
      </c>
      <c r="P10" s="91" t="s">
        <v>42</v>
      </c>
      <c r="Q10">
        <v>1</v>
      </c>
      <c r="S10" t="s">
        <v>96</v>
      </c>
      <c r="U10" s="86" t="s">
        <v>86</v>
      </c>
      <c r="V10">
        <v>3</v>
      </c>
      <c r="X10" s="91" t="s">
        <v>88</v>
      </c>
    </row>
    <row r="11" spans="1:24" x14ac:dyDescent="0.35">
      <c r="A11" s="86" t="s">
        <v>322</v>
      </c>
      <c r="B11">
        <v>5</v>
      </c>
      <c r="C11">
        <v>4.72</v>
      </c>
      <c r="D11" s="87">
        <f>+GETPIVOTDATA("Suma de PON",$A$3,"DEPENDENCIA","Secretaría de Gobierno y Gestión del Gabinete")/GETPIVOTDATA("Cuenta de DEPENDENCIA",$A$3,"DEPENDENCIA","Secretaría de Gobierno y Gestión del Gabinete")</f>
        <v>0.94399999999999995</v>
      </c>
      <c r="P11" s="86" t="s">
        <v>78</v>
      </c>
      <c r="Q11">
        <v>20</v>
      </c>
      <c r="S11" t="s">
        <v>211</v>
      </c>
      <c r="U11" s="91" t="s">
        <v>100</v>
      </c>
      <c r="V11">
        <v>1</v>
      </c>
      <c r="X11" s="91" t="s">
        <v>82</v>
      </c>
    </row>
    <row r="12" spans="1:24" x14ac:dyDescent="0.35">
      <c r="A12" s="86" t="s">
        <v>60</v>
      </c>
      <c r="B12">
        <v>11</v>
      </c>
      <c r="C12">
        <v>10.02</v>
      </c>
      <c r="D12" s="87">
        <f>+GETPIVOTDATA("Suma de PON",$A$3,"DEPENDENCIA","Secretaría de Hacienda")/GETPIVOTDATA("Cuenta de DEPENDENCIA",$A$3,"DEPENDENCIA","Secretaría de Hacienda")</f>
        <v>0.91090909090909089</v>
      </c>
      <c r="P12" s="91" t="s">
        <v>369</v>
      </c>
      <c r="Q12">
        <v>1</v>
      </c>
      <c r="S12" t="s">
        <v>317</v>
      </c>
      <c r="U12" s="91" t="s">
        <v>88</v>
      </c>
      <c r="V12">
        <v>1</v>
      </c>
      <c r="X12" s="91" t="s">
        <v>67</v>
      </c>
    </row>
    <row r="13" spans="1:24" x14ac:dyDescent="0.35">
      <c r="A13" s="86" t="s">
        <v>88</v>
      </c>
      <c r="B13">
        <v>11</v>
      </c>
      <c r="C13">
        <v>10.87</v>
      </c>
      <c r="D13" s="87">
        <f>+GETPIVOTDATA("Suma de PON",$A$3,"DEPENDENCIA","Secretaría de Inclusión Social, Familia y derechos Humanos ")/GETPIVOTDATA("Cuenta de DEPENDENCIA",$A$3,"DEPENDENCIA","Secretaría de Inclusión Social, Familia y derechos Humanos ")</f>
        <v>0.98818181818181816</v>
      </c>
      <c r="P13" s="91" t="s">
        <v>272</v>
      </c>
      <c r="Q13">
        <v>1</v>
      </c>
      <c r="S13" t="s">
        <v>267</v>
      </c>
      <c r="U13" s="91" t="s">
        <v>82</v>
      </c>
      <c r="V13">
        <v>1</v>
      </c>
      <c r="X13" s="91" t="s">
        <v>123</v>
      </c>
    </row>
    <row r="14" spans="1:24" x14ac:dyDescent="0.35">
      <c r="A14" s="86" t="s">
        <v>437</v>
      </c>
      <c r="B14">
        <v>4</v>
      </c>
      <c r="C14">
        <v>0</v>
      </c>
      <c r="D14" s="87"/>
      <c r="P14" s="91" t="s">
        <v>374</v>
      </c>
      <c r="Q14">
        <v>1</v>
      </c>
      <c r="S14" t="s">
        <v>205</v>
      </c>
      <c r="U14" s="86" t="s">
        <v>72</v>
      </c>
      <c r="V14">
        <v>1</v>
      </c>
    </row>
    <row r="15" spans="1:24" ht="18.5" x14ac:dyDescent="0.45">
      <c r="A15" s="86" t="s">
        <v>45</v>
      </c>
      <c r="B15">
        <v>31</v>
      </c>
      <c r="C15">
        <v>31.990000000000002</v>
      </c>
      <c r="D15" s="87">
        <f>+GETPIVOTDATA("Suma de PON",$A$3,"DEPENDENCIA","Secretaría de innovación Digital")/GETPIVOTDATA("Cuenta de DEPENDENCIA",$A$3,"DEPENDENCIA","Secretaría de innovación Digital")</f>
        <v>1.0319354838709678</v>
      </c>
      <c r="P15" s="91" t="s">
        <v>354</v>
      </c>
      <c r="Q15">
        <v>1</v>
      </c>
      <c r="S15" t="s">
        <v>257</v>
      </c>
      <c r="U15" s="91" t="s">
        <v>33</v>
      </c>
      <c r="V15">
        <v>1</v>
      </c>
      <c r="X15" s="93" t="s">
        <v>147</v>
      </c>
    </row>
    <row r="16" spans="1:24" x14ac:dyDescent="0.35">
      <c r="A16" s="86" t="s">
        <v>127</v>
      </c>
      <c r="B16">
        <v>8</v>
      </c>
      <c r="C16">
        <v>8.69</v>
      </c>
      <c r="D16" s="87">
        <f>+GETPIVOTDATA("Suma de PON",$A$3,"DEPENDENCIA","Secretaría de la Juventud")/GETPIVOTDATA("Cuenta de DEPENDENCIA",$A$3,"DEPENDENCIA","Secretaría de la Juventud")</f>
        <v>1.0862499999999999</v>
      </c>
      <c r="P16" s="91" t="s">
        <v>42</v>
      </c>
      <c r="Q16">
        <v>16</v>
      </c>
      <c r="S16" t="s">
        <v>365</v>
      </c>
      <c r="U16" s="86" t="s">
        <v>63</v>
      </c>
      <c r="V16">
        <v>1</v>
      </c>
      <c r="X16" s="91" t="s">
        <v>133</v>
      </c>
    </row>
    <row r="17" spans="1:24" x14ac:dyDescent="0.35">
      <c r="A17" s="86" t="s">
        <v>285</v>
      </c>
      <c r="B17">
        <v>10</v>
      </c>
      <c r="C17">
        <v>8.9499999999999993</v>
      </c>
      <c r="D17" s="87">
        <f>+GETPIVOTDATA("Suma de PON",$A$3,"DEPENDENCIA","Secretaría de la No-Violencia")/GETPIVOTDATA("Cuenta de DEPENDENCIA",$A$3,"DEPENDENCIA","Secretaría de la No-Violencia")</f>
        <v>0.89499999999999991</v>
      </c>
      <c r="P17" s="86" t="s">
        <v>123</v>
      </c>
      <c r="Q17">
        <v>5</v>
      </c>
      <c r="S17" t="s">
        <v>436</v>
      </c>
      <c r="U17" s="91" t="s">
        <v>60</v>
      </c>
      <c r="V17">
        <v>1</v>
      </c>
      <c r="X17" s="91" t="s">
        <v>165</v>
      </c>
    </row>
    <row r="18" spans="1:24" x14ac:dyDescent="0.35">
      <c r="A18" s="86" t="s">
        <v>169</v>
      </c>
      <c r="B18">
        <v>17</v>
      </c>
      <c r="C18">
        <v>17.170000000000002</v>
      </c>
      <c r="D18" s="87">
        <f>+GETPIVOTDATA("Suma de PON",$A$3,"DEPENDENCIA","Secretaría de las Mujeres")/GETPIVOTDATA("Cuenta de DEPENDENCIA",$A$3,"DEPENDENCIA","Secretaría de las Mujeres")</f>
        <v>1.01</v>
      </c>
      <c r="P18" s="91" t="s">
        <v>42</v>
      </c>
      <c r="Q18">
        <v>5</v>
      </c>
      <c r="S18" t="s">
        <v>223</v>
      </c>
      <c r="U18" s="86" t="s">
        <v>292</v>
      </c>
      <c r="V18">
        <v>4</v>
      </c>
      <c r="X18" s="91" t="s">
        <v>100</v>
      </c>
    </row>
    <row r="19" spans="1:24" x14ac:dyDescent="0.35">
      <c r="A19" s="86" t="s">
        <v>73</v>
      </c>
      <c r="B19">
        <v>34</v>
      </c>
      <c r="C19">
        <v>35.69</v>
      </c>
      <c r="D19" s="87">
        <f>+GETPIVOTDATA("Suma de PON",$A$3,"DEPENDENCIA","Secretaría de Medio Ambiente")/GETPIVOTDATA("Cuenta de DEPENDENCIA",$A$3,"DEPENDENCIA","Secretaría de Medio Ambiente")</f>
        <v>1.049705882352941</v>
      </c>
      <c r="P19" s="86" t="s">
        <v>67</v>
      </c>
      <c r="Q19">
        <v>8</v>
      </c>
      <c r="S19" t="s">
        <v>228</v>
      </c>
      <c r="U19" s="91" t="s">
        <v>133</v>
      </c>
      <c r="V19">
        <v>1</v>
      </c>
      <c r="X19" s="91" t="s">
        <v>45</v>
      </c>
    </row>
    <row r="20" spans="1:24" x14ac:dyDescent="0.35">
      <c r="A20" s="86" t="s">
        <v>33</v>
      </c>
      <c r="B20">
        <v>27</v>
      </c>
      <c r="C20">
        <v>26.209999999999997</v>
      </c>
      <c r="D20" s="87">
        <f>+GETPIVOTDATA("Suma de PON",$A$3,"DEPENDENCIA","Secretaría de Movilidad")/GETPIVOTDATA("Cuenta de DEPENDENCIA",$A$3,"DEPENDENCIA","Secretaría de Movilidad")</f>
        <v>0.97074074074074068</v>
      </c>
      <c r="P20" s="91" t="s">
        <v>42</v>
      </c>
      <c r="Q20">
        <v>8</v>
      </c>
      <c r="S20" t="s">
        <v>178</v>
      </c>
      <c r="U20" s="91" t="s">
        <v>285</v>
      </c>
      <c r="V20">
        <v>1</v>
      </c>
      <c r="X20" s="91" t="s">
        <v>82</v>
      </c>
    </row>
    <row r="21" spans="1:24" x14ac:dyDescent="0.35">
      <c r="A21" s="86" t="s">
        <v>203</v>
      </c>
      <c r="B21">
        <v>6</v>
      </c>
      <c r="C21">
        <v>6.160000000000001</v>
      </c>
      <c r="D21" s="87">
        <f>+GETPIVOTDATA("Suma de PON",$A$3,"DEPENDENCIA","Secretaría de Participación ciudadana")/GETPIVOTDATA("Cuenta de DEPENDENCIA",$A$3,"DEPENDENCIA","Secretaría de Participación ciudadana")</f>
        <v>1.0266666666666668</v>
      </c>
      <c r="P21" s="86" t="s">
        <v>82</v>
      </c>
      <c r="Q21">
        <v>8</v>
      </c>
      <c r="S21" t="s">
        <v>259</v>
      </c>
      <c r="U21" s="91" t="s">
        <v>60</v>
      </c>
      <c r="V21">
        <v>1</v>
      </c>
      <c r="X21" s="91" t="s">
        <v>123</v>
      </c>
    </row>
    <row r="22" spans="1:24" x14ac:dyDescent="0.35">
      <c r="A22" s="86" t="s">
        <v>100</v>
      </c>
      <c r="B22">
        <v>11</v>
      </c>
      <c r="C22">
        <v>11.44</v>
      </c>
      <c r="D22" s="87">
        <f>+GETPIVOTDATA("Suma de PON",$A$3,"DEPENDENCIA","Secretaría de Salud")/GETPIVOTDATA("Cuenta de DEPENDENCIA",$A$3,"DEPENDENCIA","Secretaría de Salud")</f>
        <v>1.04</v>
      </c>
      <c r="P22" s="91" t="s">
        <v>42</v>
      </c>
      <c r="Q22">
        <v>7</v>
      </c>
      <c r="U22" s="91" t="s">
        <v>201</v>
      </c>
      <c r="V22">
        <v>1</v>
      </c>
    </row>
    <row r="23" spans="1:24" ht="21" x14ac:dyDescent="0.5">
      <c r="A23" s="86" t="s">
        <v>432</v>
      </c>
      <c r="B23">
        <v>1</v>
      </c>
      <c r="C23">
        <v>0</v>
      </c>
      <c r="D23" s="87"/>
      <c r="P23" s="91" t="s">
        <v>85</v>
      </c>
      <c r="Q23">
        <v>1</v>
      </c>
      <c r="S23" s="94" t="s">
        <v>33</v>
      </c>
      <c r="U23" s="86" t="s">
        <v>290</v>
      </c>
      <c r="V23">
        <v>1</v>
      </c>
      <c r="X23" s="92" t="s">
        <v>292</v>
      </c>
    </row>
    <row r="24" spans="1:24" x14ac:dyDescent="0.35">
      <c r="A24" s="86" t="s">
        <v>165</v>
      </c>
      <c r="B24">
        <v>6</v>
      </c>
      <c r="C24">
        <v>6.44</v>
      </c>
      <c r="D24" s="87">
        <f>+GETPIVOTDATA("Suma de PON",$A$3,"DEPENDENCIA","Secretaría de Suministros y Servicios")/GETPIVOTDATA("Cuenta de DEPENDENCIA",$A$3,"DEPENDENCIA","Secretaría de Suministros y Servicios")</f>
        <v>1.0733333333333335</v>
      </c>
      <c r="P24" s="86" t="s">
        <v>201</v>
      </c>
      <c r="Q24">
        <v>17</v>
      </c>
      <c r="S24" t="s">
        <v>143</v>
      </c>
      <c r="U24" s="91" t="s">
        <v>123</v>
      </c>
      <c r="V24">
        <v>1</v>
      </c>
      <c r="X24" t="s">
        <v>133</v>
      </c>
    </row>
    <row r="25" spans="1:24" x14ac:dyDescent="0.35">
      <c r="A25" s="86" t="s">
        <v>133</v>
      </c>
      <c r="B25">
        <v>5</v>
      </c>
      <c r="C25">
        <v>6.1</v>
      </c>
      <c r="D25" s="87">
        <f>+GETPIVOTDATA("Suma de PON",$A$3,"DEPENDENCIA","Secretaría General")/GETPIVOTDATA("Cuenta de DEPENDENCIA",$A$3,"DEPENDENCIA","Secretaría General")</f>
        <v>1.22</v>
      </c>
      <c r="P25" s="91" t="s">
        <v>392</v>
      </c>
      <c r="Q25">
        <v>1</v>
      </c>
      <c r="S25" t="s">
        <v>319</v>
      </c>
      <c r="U25" s="86" t="s">
        <v>305</v>
      </c>
      <c r="V25">
        <v>1</v>
      </c>
      <c r="X25" t="s">
        <v>285</v>
      </c>
    </row>
    <row r="26" spans="1:24" x14ac:dyDescent="0.35">
      <c r="A26" s="86" t="s">
        <v>499</v>
      </c>
      <c r="B26">
        <v>251</v>
      </c>
      <c r="C26">
        <v>247.10999999999987</v>
      </c>
      <c r="P26" s="91" t="s">
        <v>42</v>
      </c>
      <c r="Q26">
        <v>16</v>
      </c>
      <c r="S26" t="s">
        <v>173</v>
      </c>
      <c r="U26" s="91" t="s">
        <v>88</v>
      </c>
      <c r="V26">
        <v>1</v>
      </c>
      <c r="X26" t="s">
        <v>60</v>
      </c>
    </row>
    <row r="27" spans="1:24" x14ac:dyDescent="0.35">
      <c r="A27" s="86"/>
      <c r="P27" s="86" t="s">
        <v>322</v>
      </c>
      <c r="Q27">
        <v>5</v>
      </c>
      <c r="S27" t="s">
        <v>198</v>
      </c>
      <c r="U27" s="86" t="s">
        <v>206</v>
      </c>
      <c r="V27">
        <v>2</v>
      </c>
      <c r="X27" t="s">
        <v>201</v>
      </c>
    </row>
    <row r="28" spans="1:24" x14ac:dyDescent="0.35">
      <c r="A28" s="86"/>
      <c r="P28" s="91" t="s">
        <v>42</v>
      </c>
      <c r="Q28">
        <v>5</v>
      </c>
      <c r="S28" t="s">
        <v>59</v>
      </c>
      <c r="U28" s="91" t="s">
        <v>73</v>
      </c>
      <c r="V28">
        <v>1</v>
      </c>
    </row>
    <row r="29" spans="1:24" ht="18.5" x14ac:dyDescent="0.45">
      <c r="A29" s="86"/>
      <c r="P29" s="86" t="s">
        <v>60</v>
      </c>
      <c r="Q29">
        <v>11</v>
      </c>
      <c r="S29" t="s">
        <v>367</v>
      </c>
      <c r="U29" s="91" t="s">
        <v>285</v>
      </c>
      <c r="V29">
        <v>1</v>
      </c>
      <c r="X29" s="92" t="s">
        <v>86</v>
      </c>
    </row>
    <row r="30" spans="1:24" x14ac:dyDescent="0.35">
      <c r="A30" s="86"/>
      <c r="P30" s="91" t="s">
        <v>63</v>
      </c>
      <c r="Q30">
        <v>1</v>
      </c>
      <c r="S30" t="s">
        <v>276</v>
      </c>
      <c r="U30" s="86" t="s">
        <v>252</v>
      </c>
      <c r="V30">
        <v>2</v>
      </c>
      <c r="X30" t="s">
        <v>100</v>
      </c>
    </row>
    <row r="31" spans="1:24" x14ac:dyDescent="0.35">
      <c r="P31" s="91" t="s">
        <v>42</v>
      </c>
      <c r="Q31">
        <v>10</v>
      </c>
      <c r="S31" t="s">
        <v>428</v>
      </c>
      <c r="U31" s="91" t="s">
        <v>285</v>
      </c>
      <c r="V31">
        <v>1</v>
      </c>
      <c r="X31" t="s">
        <v>88</v>
      </c>
    </row>
    <row r="32" spans="1:24" x14ac:dyDescent="0.35">
      <c r="P32" s="86" t="s">
        <v>88</v>
      </c>
      <c r="Q32">
        <v>11</v>
      </c>
      <c r="S32" t="s">
        <v>278</v>
      </c>
      <c r="U32" s="91" t="s">
        <v>45</v>
      </c>
      <c r="V32">
        <v>1</v>
      </c>
      <c r="X32" t="s">
        <v>82</v>
      </c>
    </row>
    <row r="33" spans="1:24" x14ac:dyDescent="0.35">
      <c r="A33" s="2" t="s">
        <v>23</v>
      </c>
      <c r="B33" s="2" t="s">
        <v>500</v>
      </c>
      <c r="C33" s="2" t="s">
        <v>495</v>
      </c>
      <c r="D33" s="2" t="s">
        <v>496</v>
      </c>
      <c r="P33" s="91" t="s">
        <v>329</v>
      </c>
      <c r="Q33">
        <v>1</v>
      </c>
      <c r="S33" t="s">
        <v>41</v>
      </c>
      <c r="U33" s="86" t="s">
        <v>255</v>
      </c>
      <c r="V33">
        <v>1</v>
      </c>
    </row>
    <row r="34" spans="1:24" ht="18.5" x14ac:dyDescent="0.45">
      <c r="A34" t="s">
        <v>499</v>
      </c>
      <c r="B34">
        <v>251</v>
      </c>
      <c r="C34">
        <v>247.10999999999987</v>
      </c>
      <c r="D34" s="87"/>
      <c r="P34" s="91" t="s">
        <v>382</v>
      </c>
      <c r="Q34">
        <v>1</v>
      </c>
      <c r="S34" t="s">
        <v>378</v>
      </c>
      <c r="U34" s="91" t="s">
        <v>88</v>
      </c>
      <c r="V34">
        <v>1</v>
      </c>
      <c r="X34" s="93" t="s">
        <v>252</v>
      </c>
    </row>
    <row r="35" spans="1:24" x14ac:dyDescent="0.35">
      <c r="A35" t="s">
        <v>73</v>
      </c>
      <c r="B35">
        <v>34</v>
      </c>
      <c r="C35">
        <v>35.69</v>
      </c>
      <c r="D35" s="87">
        <v>1.049705882352941</v>
      </c>
      <c r="P35" s="91" t="s">
        <v>327</v>
      </c>
      <c r="Q35">
        <v>1</v>
      </c>
      <c r="S35" t="s">
        <v>114</v>
      </c>
      <c r="U35" s="86" t="s">
        <v>314</v>
      </c>
      <c r="V35">
        <v>1</v>
      </c>
      <c r="X35" s="91" t="s">
        <v>285</v>
      </c>
    </row>
    <row r="36" spans="1:24" x14ac:dyDescent="0.35">
      <c r="A36" t="s">
        <v>45</v>
      </c>
      <c r="B36">
        <v>31</v>
      </c>
      <c r="C36">
        <v>31.990000000000002</v>
      </c>
      <c r="D36" s="87">
        <v>1.0319354838709678</v>
      </c>
      <c r="P36" s="91" t="s">
        <v>42</v>
      </c>
      <c r="Q36">
        <v>8</v>
      </c>
      <c r="S36" t="s">
        <v>116</v>
      </c>
      <c r="U36" s="91" t="s">
        <v>322</v>
      </c>
      <c r="V36">
        <v>1</v>
      </c>
      <c r="X36" s="91" t="s">
        <v>45</v>
      </c>
    </row>
    <row r="37" spans="1:24" x14ac:dyDescent="0.35">
      <c r="A37" t="s">
        <v>33</v>
      </c>
      <c r="B37">
        <v>27</v>
      </c>
      <c r="C37">
        <v>26.209999999999997</v>
      </c>
      <c r="D37" s="87">
        <v>0.97074074074074068</v>
      </c>
      <c r="P37" s="86" t="s">
        <v>437</v>
      </c>
      <c r="Q37">
        <v>4</v>
      </c>
      <c r="U37" s="86" t="s">
        <v>111</v>
      </c>
      <c r="V37">
        <v>13</v>
      </c>
    </row>
    <row r="38" spans="1:24" ht="21" x14ac:dyDescent="0.5">
      <c r="A38" t="s">
        <v>78</v>
      </c>
      <c r="B38">
        <v>20</v>
      </c>
      <c r="C38">
        <v>18.86</v>
      </c>
      <c r="D38" s="87">
        <v>0.94299999999999995</v>
      </c>
      <c r="P38" s="91" t="s">
        <v>42</v>
      </c>
      <c r="Q38">
        <v>4</v>
      </c>
      <c r="S38" s="96" t="s">
        <v>78</v>
      </c>
      <c r="U38" s="91" t="s">
        <v>100</v>
      </c>
      <c r="V38">
        <v>1</v>
      </c>
      <c r="X38" s="93" t="s">
        <v>50</v>
      </c>
    </row>
    <row r="39" spans="1:24" x14ac:dyDescent="0.35">
      <c r="A39" t="s">
        <v>169</v>
      </c>
      <c r="B39">
        <v>17</v>
      </c>
      <c r="C39">
        <v>17.170000000000002</v>
      </c>
      <c r="D39" s="87">
        <v>1.01</v>
      </c>
      <c r="P39" s="86" t="s">
        <v>45</v>
      </c>
      <c r="Q39">
        <v>31</v>
      </c>
      <c r="S39" s="91" t="s">
        <v>369</v>
      </c>
      <c r="U39" s="91" t="s">
        <v>33</v>
      </c>
      <c r="V39">
        <v>1</v>
      </c>
      <c r="X39" s="91" t="s">
        <v>45</v>
      </c>
    </row>
    <row r="40" spans="1:24" x14ac:dyDescent="0.35">
      <c r="A40" t="s">
        <v>201</v>
      </c>
      <c r="B40">
        <v>17</v>
      </c>
      <c r="C40">
        <v>14.399999999999999</v>
      </c>
      <c r="D40" s="87">
        <v>0.84705882352941164</v>
      </c>
      <c r="P40" s="91" t="s">
        <v>221</v>
      </c>
      <c r="Q40">
        <v>1</v>
      </c>
      <c r="S40" s="91" t="s">
        <v>272</v>
      </c>
      <c r="U40" s="91" t="s">
        <v>73</v>
      </c>
      <c r="V40">
        <v>1</v>
      </c>
      <c r="X40" s="91" t="s">
        <v>123</v>
      </c>
    </row>
    <row r="41" spans="1:24" x14ac:dyDescent="0.35">
      <c r="A41" t="s">
        <v>100</v>
      </c>
      <c r="B41">
        <v>11</v>
      </c>
      <c r="C41">
        <v>11.44</v>
      </c>
      <c r="D41" s="87">
        <v>1.04</v>
      </c>
      <c r="P41" s="91" t="s">
        <v>239</v>
      </c>
      <c r="Q41">
        <v>1</v>
      </c>
      <c r="S41" s="91" t="s">
        <v>374</v>
      </c>
      <c r="U41" s="91" t="s">
        <v>169</v>
      </c>
      <c r="V41">
        <v>2</v>
      </c>
    </row>
    <row r="42" spans="1:24" ht="18.5" x14ac:dyDescent="0.45">
      <c r="A42" t="s">
        <v>88</v>
      </c>
      <c r="B42">
        <v>11</v>
      </c>
      <c r="C42">
        <v>10.87</v>
      </c>
      <c r="D42" s="87">
        <v>0.98818181818181816</v>
      </c>
      <c r="P42" s="91" t="s">
        <v>351</v>
      </c>
      <c r="Q42">
        <v>1</v>
      </c>
      <c r="S42" s="91" t="s">
        <v>354</v>
      </c>
      <c r="U42" s="91" t="s">
        <v>127</v>
      </c>
      <c r="V42">
        <v>2</v>
      </c>
      <c r="X42" s="93" t="s">
        <v>77</v>
      </c>
    </row>
    <row r="43" spans="1:24" x14ac:dyDescent="0.35">
      <c r="A43" t="s">
        <v>60</v>
      </c>
      <c r="B43">
        <v>11</v>
      </c>
      <c r="C43">
        <v>10.02</v>
      </c>
      <c r="D43" s="87">
        <v>0.91090909090909089</v>
      </c>
      <c r="P43" s="91" t="s">
        <v>42</v>
      </c>
      <c r="Q43">
        <v>28</v>
      </c>
      <c r="U43" s="91" t="s">
        <v>88</v>
      </c>
      <c r="V43">
        <v>1</v>
      </c>
      <c r="X43" s="91" t="s">
        <v>73</v>
      </c>
    </row>
    <row r="44" spans="1:24" ht="21" x14ac:dyDescent="0.5">
      <c r="A44" t="s">
        <v>285</v>
      </c>
      <c r="B44">
        <v>10</v>
      </c>
      <c r="C44">
        <v>8.9499999999999993</v>
      </c>
      <c r="D44" s="87">
        <v>0.89499999999999991</v>
      </c>
      <c r="P44" s="86" t="s">
        <v>127</v>
      </c>
      <c r="Q44">
        <v>8</v>
      </c>
      <c r="S44" s="96" t="s">
        <v>45</v>
      </c>
      <c r="U44" s="91" t="s">
        <v>82</v>
      </c>
      <c r="V44">
        <v>1</v>
      </c>
      <c r="X44" s="91" t="s">
        <v>78</v>
      </c>
    </row>
    <row r="45" spans="1:24" x14ac:dyDescent="0.35">
      <c r="A45" s="89" t="s">
        <v>82</v>
      </c>
      <c r="B45" s="89">
        <v>8</v>
      </c>
      <c r="C45" s="89">
        <v>9.31</v>
      </c>
      <c r="D45" s="90">
        <v>1.1637500000000001</v>
      </c>
      <c r="P45" s="91" t="s">
        <v>42</v>
      </c>
      <c r="Q45">
        <v>8</v>
      </c>
      <c r="S45" t="s">
        <v>221</v>
      </c>
      <c r="U45" s="91" t="s">
        <v>67</v>
      </c>
      <c r="V45">
        <v>2</v>
      </c>
    </row>
    <row r="46" spans="1:24" x14ac:dyDescent="0.35">
      <c r="A46" t="s">
        <v>127</v>
      </c>
      <c r="B46">
        <v>8</v>
      </c>
      <c r="C46">
        <v>8.69</v>
      </c>
      <c r="D46" s="87">
        <v>1.0862499999999999</v>
      </c>
      <c r="P46" s="86" t="s">
        <v>285</v>
      </c>
      <c r="Q46">
        <v>10</v>
      </c>
      <c r="S46" t="s">
        <v>239</v>
      </c>
      <c r="U46" s="91" t="s">
        <v>123</v>
      </c>
      <c r="V46">
        <v>2</v>
      </c>
    </row>
    <row r="47" spans="1:24" x14ac:dyDescent="0.35">
      <c r="A47" t="s">
        <v>67</v>
      </c>
      <c r="B47">
        <v>8</v>
      </c>
      <c r="C47">
        <v>8.35</v>
      </c>
      <c r="D47" s="87">
        <v>1.04375</v>
      </c>
      <c r="P47" s="91" t="s">
        <v>421</v>
      </c>
      <c r="Q47">
        <v>1</v>
      </c>
      <c r="S47" t="s">
        <v>351</v>
      </c>
      <c r="U47" s="86" t="s">
        <v>118</v>
      </c>
      <c r="V47">
        <v>1</v>
      </c>
    </row>
    <row r="48" spans="1:24" x14ac:dyDescent="0.35">
      <c r="A48" t="s">
        <v>165</v>
      </c>
      <c r="B48">
        <v>6</v>
      </c>
      <c r="C48">
        <v>6.44</v>
      </c>
      <c r="D48" s="87">
        <v>1.0733333333333335</v>
      </c>
      <c r="P48" s="91" t="s">
        <v>42</v>
      </c>
      <c r="Q48">
        <v>9</v>
      </c>
      <c r="U48" s="91" t="s">
        <v>45</v>
      </c>
      <c r="V48">
        <v>1</v>
      </c>
    </row>
    <row r="49" spans="1:22" ht="21" x14ac:dyDescent="0.5">
      <c r="A49" t="s">
        <v>203</v>
      </c>
      <c r="B49">
        <v>6</v>
      </c>
      <c r="C49">
        <v>6.160000000000001</v>
      </c>
      <c r="D49" s="87">
        <v>1.0266666666666668</v>
      </c>
      <c r="P49" s="86" t="s">
        <v>169</v>
      </c>
      <c r="Q49">
        <v>17</v>
      </c>
      <c r="S49" s="96" t="s">
        <v>88</v>
      </c>
      <c r="U49" s="86" t="s">
        <v>50</v>
      </c>
      <c r="V49">
        <v>4</v>
      </c>
    </row>
    <row r="50" spans="1:22" x14ac:dyDescent="0.35">
      <c r="A50" s="89" t="s">
        <v>133</v>
      </c>
      <c r="B50" s="89">
        <v>5</v>
      </c>
      <c r="C50" s="89">
        <v>6.1</v>
      </c>
      <c r="D50" s="90">
        <v>1.22</v>
      </c>
      <c r="P50" s="91" t="s">
        <v>42</v>
      </c>
      <c r="Q50">
        <v>17</v>
      </c>
      <c r="S50" s="91" t="s">
        <v>329</v>
      </c>
      <c r="U50" s="91" t="s">
        <v>45</v>
      </c>
      <c r="V50">
        <v>3</v>
      </c>
    </row>
    <row r="51" spans="1:22" x14ac:dyDescent="0.35">
      <c r="A51" s="89" t="s">
        <v>105</v>
      </c>
      <c r="B51" s="89">
        <v>5</v>
      </c>
      <c r="C51" s="89">
        <v>6.07</v>
      </c>
      <c r="D51" s="90">
        <v>1.214</v>
      </c>
      <c r="P51" s="86" t="s">
        <v>73</v>
      </c>
      <c r="Q51">
        <v>34</v>
      </c>
      <c r="S51" s="91" t="s">
        <v>382</v>
      </c>
      <c r="U51" s="91" t="s">
        <v>123</v>
      </c>
      <c r="V51">
        <v>1</v>
      </c>
    </row>
    <row r="52" spans="1:22" x14ac:dyDescent="0.35">
      <c r="A52" s="89" t="s">
        <v>123</v>
      </c>
      <c r="B52" s="89">
        <v>5</v>
      </c>
      <c r="C52" s="89">
        <v>5.67</v>
      </c>
      <c r="D52" s="90">
        <v>1.1339999999999999</v>
      </c>
      <c r="P52" s="91" t="s">
        <v>336</v>
      </c>
      <c r="Q52">
        <v>1</v>
      </c>
      <c r="S52" s="91" t="s">
        <v>327</v>
      </c>
      <c r="U52" s="86" t="s">
        <v>147</v>
      </c>
      <c r="V52">
        <v>6</v>
      </c>
    </row>
    <row r="53" spans="1:22" x14ac:dyDescent="0.35">
      <c r="A53" t="s">
        <v>322</v>
      </c>
      <c r="B53">
        <v>5</v>
      </c>
      <c r="C53">
        <v>4.72</v>
      </c>
      <c r="D53" s="87">
        <v>0.94399999999999995</v>
      </c>
      <c r="P53" s="91" t="s">
        <v>156</v>
      </c>
      <c r="Q53">
        <v>1</v>
      </c>
      <c r="U53" s="91" t="s">
        <v>133</v>
      </c>
      <c r="V53">
        <v>1</v>
      </c>
    </row>
    <row r="54" spans="1:22" ht="21" x14ac:dyDescent="0.5">
      <c r="A54" t="s">
        <v>437</v>
      </c>
      <c r="B54">
        <v>4</v>
      </c>
      <c r="C54">
        <v>0</v>
      </c>
      <c r="D54" s="88">
        <v>0</v>
      </c>
      <c r="P54" s="91" t="s">
        <v>265</v>
      </c>
      <c r="Q54">
        <v>1</v>
      </c>
      <c r="S54" s="96" t="s">
        <v>165</v>
      </c>
      <c r="U54" s="91" t="s">
        <v>165</v>
      </c>
      <c r="V54">
        <v>1</v>
      </c>
    </row>
    <row r="55" spans="1:22" x14ac:dyDescent="0.35">
      <c r="A55" t="s">
        <v>447</v>
      </c>
      <c r="B55">
        <v>1</v>
      </c>
      <c r="C55">
        <v>0</v>
      </c>
      <c r="D55" s="88">
        <v>0</v>
      </c>
      <c r="P55" s="91" t="s">
        <v>162</v>
      </c>
      <c r="Q55">
        <v>1</v>
      </c>
      <c r="S55" t="s">
        <v>188</v>
      </c>
      <c r="U55" s="91" t="s">
        <v>100</v>
      </c>
      <c r="V55">
        <v>1</v>
      </c>
    </row>
    <row r="56" spans="1:22" x14ac:dyDescent="0.35">
      <c r="A56" t="s">
        <v>432</v>
      </c>
      <c r="B56">
        <v>1</v>
      </c>
      <c r="C56">
        <v>0</v>
      </c>
      <c r="D56" s="88">
        <v>0</v>
      </c>
      <c r="P56" s="91" t="s">
        <v>76</v>
      </c>
      <c r="Q56">
        <v>1</v>
      </c>
      <c r="S56" t="s">
        <v>312</v>
      </c>
      <c r="U56" s="91" t="s">
        <v>45</v>
      </c>
      <c r="V56">
        <v>1</v>
      </c>
    </row>
    <row r="57" spans="1:22" x14ac:dyDescent="0.35">
      <c r="P57" s="91" t="s">
        <v>216</v>
      </c>
      <c r="Q57">
        <v>1</v>
      </c>
      <c r="S57" t="s">
        <v>167</v>
      </c>
      <c r="U57" s="91" t="s">
        <v>82</v>
      </c>
      <c r="V57">
        <v>1</v>
      </c>
    </row>
    <row r="58" spans="1:22" x14ac:dyDescent="0.35">
      <c r="A58" s="2" t="s">
        <v>23</v>
      </c>
      <c r="B58" s="2" t="s">
        <v>500</v>
      </c>
      <c r="C58" s="2" t="s">
        <v>495</v>
      </c>
      <c r="D58" s="2" t="s">
        <v>496</v>
      </c>
      <c r="P58" s="91" t="s">
        <v>96</v>
      </c>
      <c r="Q58">
        <v>1</v>
      </c>
      <c r="U58" s="91" t="s">
        <v>123</v>
      </c>
      <c r="V58">
        <v>1</v>
      </c>
    </row>
    <row r="59" spans="1:22" x14ac:dyDescent="0.35">
      <c r="A59" s="89" t="s">
        <v>133</v>
      </c>
      <c r="B59" s="89">
        <v>5</v>
      </c>
      <c r="C59" s="89">
        <v>6.1</v>
      </c>
      <c r="D59" s="90">
        <v>1.22</v>
      </c>
      <c r="P59" s="91" t="s">
        <v>211</v>
      </c>
      <c r="Q59">
        <v>1</v>
      </c>
      <c r="U59" s="86" t="s">
        <v>236</v>
      </c>
      <c r="V59">
        <v>1</v>
      </c>
    </row>
    <row r="60" spans="1:22" x14ac:dyDescent="0.35">
      <c r="A60" s="89" t="s">
        <v>105</v>
      </c>
      <c r="B60" s="89">
        <v>5</v>
      </c>
      <c r="C60" s="89">
        <v>6.07</v>
      </c>
      <c r="D60" s="90">
        <v>1.214</v>
      </c>
      <c r="P60" s="91" t="s">
        <v>317</v>
      </c>
      <c r="Q60">
        <v>1</v>
      </c>
      <c r="U60" s="91" t="s">
        <v>45</v>
      </c>
      <c r="V60">
        <v>1</v>
      </c>
    </row>
    <row r="61" spans="1:22" x14ac:dyDescent="0.35">
      <c r="A61" s="89" t="s">
        <v>82</v>
      </c>
      <c r="B61" s="89">
        <v>8</v>
      </c>
      <c r="C61" s="89">
        <v>9.31</v>
      </c>
      <c r="D61" s="90">
        <v>1.1637500000000001</v>
      </c>
      <c r="P61" s="91" t="s">
        <v>267</v>
      </c>
      <c r="Q61">
        <v>1</v>
      </c>
      <c r="U61" s="86" t="s">
        <v>77</v>
      </c>
      <c r="V61">
        <v>3</v>
      </c>
    </row>
    <row r="62" spans="1:22" x14ac:dyDescent="0.35">
      <c r="A62" s="89" t="s">
        <v>123</v>
      </c>
      <c r="B62" s="89">
        <v>5</v>
      </c>
      <c r="C62" s="89">
        <v>5.67</v>
      </c>
      <c r="D62" s="90">
        <v>1.1339999999999999</v>
      </c>
      <c r="P62" s="91" t="s">
        <v>205</v>
      </c>
      <c r="Q62">
        <v>1</v>
      </c>
      <c r="U62" s="91" t="s">
        <v>73</v>
      </c>
      <c r="V62">
        <v>2</v>
      </c>
    </row>
    <row r="63" spans="1:22" x14ac:dyDescent="0.35">
      <c r="A63" t="s">
        <v>127</v>
      </c>
      <c r="B63">
        <v>8</v>
      </c>
      <c r="C63">
        <v>8.69</v>
      </c>
      <c r="D63" s="87">
        <v>1.0862499999999999</v>
      </c>
      <c r="P63" s="91" t="s">
        <v>257</v>
      </c>
      <c r="Q63">
        <v>1</v>
      </c>
      <c r="U63" s="91" t="s">
        <v>78</v>
      </c>
      <c r="V63">
        <v>1</v>
      </c>
    </row>
    <row r="64" spans="1:22" x14ac:dyDescent="0.35">
      <c r="A64" t="s">
        <v>165</v>
      </c>
      <c r="B64">
        <v>6</v>
      </c>
      <c r="C64">
        <v>6.44</v>
      </c>
      <c r="D64" s="87">
        <v>1.0733333333333335</v>
      </c>
      <c r="P64" s="91" t="s">
        <v>365</v>
      </c>
      <c r="Q64">
        <v>1</v>
      </c>
      <c r="U64" s="86" t="s">
        <v>42</v>
      </c>
      <c r="V64">
        <v>201</v>
      </c>
    </row>
    <row r="65" spans="1:22" x14ac:dyDescent="0.35">
      <c r="A65" t="s">
        <v>73</v>
      </c>
      <c r="B65">
        <v>34</v>
      </c>
      <c r="C65">
        <v>35.69</v>
      </c>
      <c r="D65" s="87">
        <v>1.049705882352941</v>
      </c>
      <c r="P65" s="91" t="s">
        <v>436</v>
      </c>
      <c r="Q65">
        <v>1</v>
      </c>
      <c r="U65" s="91" t="s">
        <v>133</v>
      </c>
      <c r="V65">
        <v>3</v>
      </c>
    </row>
    <row r="66" spans="1:22" x14ac:dyDescent="0.35">
      <c r="A66" t="s">
        <v>67</v>
      </c>
      <c r="B66">
        <v>8</v>
      </c>
      <c r="C66">
        <v>8.35</v>
      </c>
      <c r="D66" s="87">
        <v>1.04375</v>
      </c>
      <c r="P66" s="91" t="s">
        <v>223</v>
      </c>
      <c r="Q66">
        <v>1</v>
      </c>
      <c r="U66" s="91" t="s">
        <v>165</v>
      </c>
      <c r="V66">
        <v>4</v>
      </c>
    </row>
    <row r="67" spans="1:22" x14ac:dyDescent="0.35">
      <c r="A67" t="s">
        <v>100</v>
      </c>
      <c r="B67">
        <v>11</v>
      </c>
      <c r="C67">
        <v>11.44</v>
      </c>
      <c r="D67" s="87">
        <v>1.04</v>
      </c>
      <c r="P67" s="91" t="s">
        <v>228</v>
      </c>
      <c r="Q67">
        <v>1</v>
      </c>
      <c r="U67" s="91" t="s">
        <v>432</v>
      </c>
      <c r="V67">
        <v>1</v>
      </c>
    </row>
    <row r="68" spans="1:22" x14ac:dyDescent="0.35">
      <c r="A68" t="s">
        <v>45</v>
      </c>
      <c r="B68">
        <v>31</v>
      </c>
      <c r="C68">
        <v>31.990000000000002</v>
      </c>
      <c r="D68" s="87">
        <v>1.0319354838709678</v>
      </c>
      <c r="P68" s="91" t="s">
        <v>178</v>
      </c>
      <c r="Q68">
        <v>1</v>
      </c>
      <c r="U68" s="91" t="s">
        <v>100</v>
      </c>
      <c r="V68">
        <v>8</v>
      </c>
    </row>
    <row r="69" spans="1:22" x14ac:dyDescent="0.35">
      <c r="A69" t="s">
        <v>203</v>
      </c>
      <c r="B69">
        <v>6</v>
      </c>
      <c r="C69">
        <v>6.160000000000001</v>
      </c>
      <c r="D69" s="87">
        <v>1.0266666666666668</v>
      </c>
      <c r="P69" s="91" t="s">
        <v>259</v>
      </c>
      <c r="Q69">
        <v>1</v>
      </c>
      <c r="U69" s="91" t="s">
        <v>203</v>
      </c>
      <c r="V69">
        <v>6</v>
      </c>
    </row>
    <row r="70" spans="1:22" x14ac:dyDescent="0.35">
      <c r="A70" t="s">
        <v>169</v>
      </c>
      <c r="B70">
        <v>17</v>
      </c>
      <c r="C70">
        <v>17.170000000000002</v>
      </c>
      <c r="D70" s="87">
        <v>1.01</v>
      </c>
      <c r="P70" s="91" t="s">
        <v>42</v>
      </c>
      <c r="Q70">
        <v>16</v>
      </c>
      <c r="U70" s="91" t="s">
        <v>33</v>
      </c>
      <c r="V70">
        <v>25</v>
      </c>
    </row>
    <row r="71" spans="1:22" x14ac:dyDescent="0.35">
      <c r="A71" t="s">
        <v>88</v>
      </c>
      <c r="B71">
        <v>11</v>
      </c>
      <c r="C71">
        <v>10.87</v>
      </c>
      <c r="D71" s="87">
        <v>0.98818181818181816</v>
      </c>
      <c r="P71" s="86" t="s">
        <v>33</v>
      </c>
      <c r="Q71">
        <v>27</v>
      </c>
      <c r="U71" s="91" t="s">
        <v>73</v>
      </c>
      <c r="V71">
        <v>30</v>
      </c>
    </row>
    <row r="72" spans="1:22" x14ac:dyDescent="0.35">
      <c r="A72" t="s">
        <v>33</v>
      </c>
      <c r="B72">
        <v>27</v>
      </c>
      <c r="C72">
        <v>26.209999999999997</v>
      </c>
      <c r="D72" s="87">
        <v>0.97074074074074068</v>
      </c>
      <c r="P72" s="91" t="s">
        <v>143</v>
      </c>
      <c r="Q72">
        <v>1</v>
      </c>
      <c r="U72" s="91" t="s">
        <v>169</v>
      </c>
      <c r="V72">
        <v>15</v>
      </c>
    </row>
    <row r="73" spans="1:22" x14ac:dyDescent="0.35">
      <c r="A73" t="s">
        <v>322</v>
      </c>
      <c r="B73">
        <v>5</v>
      </c>
      <c r="C73">
        <v>4.72</v>
      </c>
      <c r="D73" s="87">
        <v>0.94399999999999995</v>
      </c>
      <c r="P73" s="91" t="s">
        <v>319</v>
      </c>
      <c r="Q73">
        <v>1</v>
      </c>
      <c r="U73" s="91" t="s">
        <v>285</v>
      </c>
      <c r="V73">
        <v>7</v>
      </c>
    </row>
    <row r="74" spans="1:22" x14ac:dyDescent="0.35">
      <c r="A74" t="s">
        <v>78</v>
      </c>
      <c r="B74">
        <v>20</v>
      </c>
      <c r="C74">
        <v>18.86</v>
      </c>
      <c r="D74" s="87">
        <v>0.94299999999999995</v>
      </c>
      <c r="P74" s="91" t="s">
        <v>173</v>
      </c>
      <c r="Q74">
        <v>1</v>
      </c>
      <c r="U74" s="91" t="s">
        <v>127</v>
      </c>
      <c r="V74">
        <v>6</v>
      </c>
    </row>
    <row r="75" spans="1:22" x14ac:dyDescent="0.35">
      <c r="A75" t="s">
        <v>60</v>
      </c>
      <c r="B75">
        <v>11</v>
      </c>
      <c r="C75">
        <v>10.02</v>
      </c>
      <c r="D75" s="87">
        <v>0.91090909090909089</v>
      </c>
      <c r="P75" s="91" t="s">
        <v>198</v>
      </c>
      <c r="Q75">
        <v>1</v>
      </c>
      <c r="U75" s="91" t="s">
        <v>45</v>
      </c>
      <c r="V75">
        <v>24</v>
      </c>
    </row>
    <row r="76" spans="1:22" x14ac:dyDescent="0.35">
      <c r="A76" t="s">
        <v>285</v>
      </c>
      <c r="B76">
        <v>10</v>
      </c>
      <c r="C76">
        <v>8.9499999999999993</v>
      </c>
      <c r="D76" s="87">
        <v>0.89499999999999991</v>
      </c>
      <c r="P76" s="91" t="s">
        <v>59</v>
      </c>
      <c r="Q76">
        <v>2</v>
      </c>
      <c r="U76" s="91" t="s">
        <v>437</v>
      </c>
      <c r="V76">
        <v>4</v>
      </c>
    </row>
    <row r="77" spans="1:22" x14ac:dyDescent="0.35">
      <c r="A77" t="s">
        <v>201</v>
      </c>
      <c r="B77">
        <v>17</v>
      </c>
      <c r="C77">
        <v>14.399999999999999</v>
      </c>
      <c r="D77" s="87">
        <v>0.84705882352941164</v>
      </c>
      <c r="P77" s="91" t="s">
        <v>367</v>
      </c>
      <c r="Q77">
        <v>1</v>
      </c>
      <c r="U77" s="91" t="s">
        <v>88</v>
      </c>
      <c r="V77">
        <v>7</v>
      </c>
    </row>
    <row r="78" spans="1:22" x14ac:dyDescent="0.35">
      <c r="A78" t="s">
        <v>437</v>
      </c>
      <c r="B78">
        <v>4</v>
      </c>
      <c r="C78">
        <v>0</v>
      </c>
      <c r="D78" s="88">
        <v>0</v>
      </c>
      <c r="P78" s="91" t="s">
        <v>276</v>
      </c>
      <c r="Q78">
        <v>1</v>
      </c>
      <c r="U78" s="91" t="s">
        <v>60</v>
      </c>
      <c r="V78">
        <v>9</v>
      </c>
    </row>
    <row r="79" spans="1:22" x14ac:dyDescent="0.35">
      <c r="A79" t="s">
        <v>447</v>
      </c>
      <c r="B79">
        <v>1</v>
      </c>
      <c r="C79">
        <v>0</v>
      </c>
      <c r="D79" s="88">
        <v>0</v>
      </c>
      <c r="P79" s="91" t="s">
        <v>428</v>
      </c>
      <c r="Q79">
        <v>1</v>
      </c>
      <c r="U79" s="91" t="s">
        <v>322</v>
      </c>
      <c r="V79">
        <v>4</v>
      </c>
    </row>
    <row r="80" spans="1:22" x14ac:dyDescent="0.35">
      <c r="A80" t="s">
        <v>432</v>
      </c>
      <c r="B80">
        <v>1</v>
      </c>
      <c r="C80">
        <v>0</v>
      </c>
      <c r="D80" s="88">
        <v>0</v>
      </c>
      <c r="P80" s="91" t="s">
        <v>278</v>
      </c>
      <c r="Q80">
        <v>1</v>
      </c>
      <c r="U80" s="91" t="s">
        <v>201</v>
      </c>
      <c r="V80">
        <v>16</v>
      </c>
    </row>
    <row r="81" spans="1:22" x14ac:dyDescent="0.35">
      <c r="A81" t="s">
        <v>499</v>
      </c>
      <c r="B81">
        <v>251</v>
      </c>
      <c r="C81">
        <v>247.10999999999987</v>
      </c>
      <c r="D81" s="87"/>
      <c r="P81" s="91" t="s">
        <v>41</v>
      </c>
      <c r="Q81">
        <v>1</v>
      </c>
      <c r="U81" s="91" t="s">
        <v>82</v>
      </c>
      <c r="V81">
        <v>5</v>
      </c>
    </row>
    <row r="82" spans="1:22" x14ac:dyDescent="0.35">
      <c r="P82" s="91" t="s">
        <v>378</v>
      </c>
      <c r="Q82">
        <v>1</v>
      </c>
      <c r="U82" s="91" t="s">
        <v>67</v>
      </c>
      <c r="V82">
        <v>6</v>
      </c>
    </row>
    <row r="83" spans="1:22" x14ac:dyDescent="0.35">
      <c r="P83" s="91" t="s">
        <v>114</v>
      </c>
      <c r="Q83">
        <v>1</v>
      </c>
      <c r="U83" s="91" t="s">
        <v>78</v>
      </c>
      <c r="V83">
        <v>15</v>
      </c>
    </row>
    <row r="84" spans="1:22" x14ac:dyDescent="0.35">
      <c r="P84" s="91" t="s">
        <v>116</v>
      </c>
      <c r="Q84">
        <v>1</v>
      </c>
      <c r="U84" s="91" t="s">
        <v>447</v>
      </c>
      <c r="V84">
        <v>1</v>
      </c>
    </row>
    <row r="85" spans="1:22" x14ac:dyDescent="0.35">
      <c r="P85" s="91" t="s">
        <v>42</v>
      </c>
      <c r="Q85">
        <v>13</v>
      </c>
      <c r="U85" s="91" t="s">
        <v>105</v>
      </c>
      <c r="V85">
        <v>5</v>
      </c>
    </row>
    <row r="86" spans="1:22" x14ac:dyDescent="0.35">
      <c r="P86" s="86" t="s">
        <v>203</v>
      </c>
      <c r="Q86">
        <v>6</v>
      </c>
      <c r="U86" s="86" t="s">
        <v>280</v>
      </c>
      <c r="V86">
        <v>1</v>
      </c>
    </row>
    <row r="87" spans="1:22" x14ac:dyDescent="0.35">
      <c r="P87" s="91" t="s">
        <v>42</v>
      </c>
      <c r="Q87">
        <v>6</v>
      </c>
      <c r="U87" s="91" t="s">
        <v>78</v>
      </c>
      <c r="V87">
        <v>1</v>
      </c>
    </row>
    <row r="88" spans="1:22" x14ac:dyDescent="0.35">
      <c r="P88" s="86" t="s">
        <v>100</v>
      </c>
      <c r="Q88">
        <v>11</v>
      </c>
      <c r="U88" s="86" t="s">
        <v>499</v>
      </c>
      <c r="V88">
        <v>251</v>
      </c>
    </row>
    <row r="89" spans="1:22" x14ac:dyDescent="0.35">
      <c r="P89" s="91" t="s">
        <v>42</v>
      </c>
      <c r="Q89">
        <v>11</v>
      </c>
    </row>
    <row r="90" spans="1:22" x14ac:dyDescent="0.35">
      <c r="P90" s="86" t="s">
        <v>432</v>
      </c>
      <c r="Q90">
        <v>1</v>
      </c>
    </row>
    <row r="91" spans="1:22" x14ac:dyDescent="0.35">
      <c r="P91" s="91" t="s">
        <v>42</v>
      </c>
      <c r="Q91">
        <v>1</v>
      </c>
    </row>
    <row r="92" spans="1:22" x14ac:dyDescent="0.35">
      <c r="P92" s="86" t="s">
        <v>165</v>
      </c>
      <c r="Q92">
        <v>6</v>
      </c>
    </row>
    <row r="93" spans="1:22" x14ac:dyDescent="0.35">
      <c r="P93" s="91" t="s">
        <v>188</v>
      </c>
      <c r="Q93">
        <v>1</v>
      </c>
    </row>
    <row r="94" spans="1:22" x14ac:dyDescent="0.35">
      <c r="P94" s="91" t="s">
        <v>312</v>
      </c>
      <c r="Q94">
        <v>1</v>
      </c>
    </row>
    <row r="95" spans="1:22" x14ac:dyDescent="0.35">
      <c r="P95" s="91" t="s">
        <v>167</v>
      </c>
      <c r="Q95">
        <v>1</v>
      </c>
    </row>
    <row r="96" spans="1:22" x14ac:dyDescent="0.35">
      <c r="P96" s="91" t="s">
        <v>42</v>
      </c>
      <c r="Q96">
        <v>3</v>
      </c>
    </row>
    <row r="97" spans="16:17" x14ac:dyDescent="0.35">
      <c r="P97" s="86" t="s">
        <v>133</v>
      </c>
      <c r="Q97">
        <v>5</v>
      </c>
    </row>
    <row r="98" spans="16:17" x14ac:dyDescent="0.35">
      <c r="P98" s="91" t="s">
        <v>42</v>
      </c>
      <c r="Q98">
        <v>5</v>
      </c>
    </row>
    <row r="99" spans="16:17" x14ac:dyDescent="0.35">
      <c r="P99" s="86" t="s">
        <v>499</v>
      </c>
      <c r="Q99">
        <v>251</v>
      </c>
    </row>
  </sheetData>
  <autoFilter ref="A33:D56" xr:uid="{1C0AE6D4-DEBB-E347-9377-D669D23A31BF}">
    <sortState xmlns:xlrd2="http://schemas.microsoft.com/office/spreadsheetml/2017/richdata2" ref="A34:D56">
      <sortCondition descending="1" ref="B33:B56"/>
    </sortState>
  </autoFilter>
  <pageMargins left="0.7" right="0.7" top="0.75" bottom="0.75" header="0.3" footer="0.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7821-E62C-4CA6-97BB-F4E1B1ABE21D}">
  <dimension ref="A1:V182"/>
  <sheetViews>
    <sheetView showGridLines="0" zoomScale="80" zoomScaleNormal="80" workbookViewId="0">
      <pane ySplit="12" topLeftCell="A13" activePane="bottomLeft" state="frozen"/>
      <selection pane="bottomLeft" activeCell="T14" sqref="T14"/>
    </sheetView>
  </sheetViews>
  <sheetFormatPr baseColWidth="10" defaultColWidth="11.453125" defaultRowHeight="16.5" x14ac:dyDescent="0.45"/>
  <cols>
    <col min="1" max="1" width="3.1796875" style="1" customWidth="1"/>
    <col min="2" max="2" width="20.7265625" style="24" customWidth="1"/>
    <col min="3" max="3" width="79.26953125" style="45" customWidth="1"/>
    <col min="4" max="8" width="4.26953125" style="44" customWidth="1"/>
    <col min="9" max="9" width="4.26953125" style="47" customWidth="1"/>
    <col min="10" max="10" width="4.7265625" style="44" customWidth="1"/>
    <col min="11" max="11" width="4.7265625" style="43" customWidth="1"/>
    <col min="12" max="12" width="6.1796875" style="56" customWidth="1"/>
    <col min="13" max="13" width="12.7265625" style="45" customWidth="1"/>
    <col min="14" max="14" width="15" style="45" customWidth="1"/>
    <col min="15" max="15" width="11.26953125" style="45" customWidth="1"/>
    <col min="16" max="16" width="18.26953125" style="46" customWidth="1"/>
    <col min="17" max="17" width="14.26953125" style="46" customWidth="1"/>
    <col min="18" max="18" width="17" style="29" customWidth="1"/>
    <col min="19" max="19" width="1.26953125" style="19" customWidth="1"/>
    <col min="20" max="20" width="11.453125" style="19" customWidth="1"/>
    <col min="21" max="21" width="1.26953125" style="19" customWidth="1"/>
    <col min="22" max="22" width="12.7265625" style="19" customWidth="1"/>
    <col min="23" max="23" width="15.26953125" style="19" customWidth="1"/>
    <col min="24" max="24" width="12.7265625" style="19" customWidth="1"/>
    <col min="25" max="25" width="17.7265625" style="19" customWidth="1"/>
    <col min="26" max="26" width="16.26953125" style="19" customWidth="1"/>
    <col min="27" max="27" width="13.26953125" style="19" customWidth="1"/>
    <col min="28" max="28" width="14.7265625" style="19" customWidth="1"/>
    <col min="29" max="16384" width="11.453125" style="19"/>
  </cols>
  <sheetData>
    <row r="1" spans="1:22" ht="13.9" customHeight="1" x14ac:dyDescent="0.35">
      <c r="B1" s="128"/>
      <c r="C1" s="128"/>
      <c r="D1" s="119" t="s">
        <v>0</v>
      </c>
      <c r="E1" s="119"/>
      <c r="F1" s="120" t="s">
        <v>1</v>
      </c>
      <c r="G1" s="120"/>
      <c r="H1" s="120"/>
      <c r="I1" s="120"/>
      <c r="J1" s="120"/>
      <c r="K1" s="120"/>
      <c r="L1" s="120"/>
      <c r="M1" s="112"/>
      <c r="N1" s="112"/>
      <c r="O1" s="112"/>
      <c r="P1" s="112"/>
      <c r="Q1" s="112"/>
      <c r="R1" s="112"/>
      <c r="S1" s="112"/>
      <c r="T1" s="112"/>
      <c r="U1" s="112"/>
      <c r="V1" s="112"/>
    </row>
    <row r="2" spans="1:22" ht="13.9" customHeight="1" x14ac:dyDescent="0.35">
      <c r="B2" s="128"/>
      <c r="C2" s="128"/>
      <c r="D2" s="119" t="s">
        <v>2</v>
      </c>
      <c r="E2" s="119"/>
      <c r="F2" s="120" t="s">
        <v>3</v>
      </c>
      <c r="G2" s="120"/>
      <c r="H2" s="120"/>
      <c r="I2" s="120"/>
      <c r="J2" s="120"/>
      <c r="K2" s="120"/>
      <c r="L2" s="120"/>
      <c r="M2" s="112"/>
      <c r="N2" s="112"/>
      <c r="O2" s="112"/>
      <c r="P2" s="112"/>
      <c r="Q2" s="112"/>
      <c r="R2" s="112"/>
      <c r="S2" s="112"/>
      <c r="T2" s="112"/>
      <c r="U2" s="112"/>
      <c r="V2" s="112"/>
    </row>
    <row r="3" spans="1:22" ht="13.9" customHeight="1" x14ac:dyDescent="0.35">
      <c r="B3" s="128"/>
      <c r="C3" s="128"/>
      <c r="D3" s="119" t="s">
        <v>4</v>
      </c>
      <c r="E3" s="119"/>
      <c r="F3" s="120" t="s">
        <v>5</v>
      </c>
      <c r="G3" s="120"/>
      <c r="H3" s="120"/>
      <c r="I3" s="120"/>
      <c r="J3" s="120"/>
      <c r="K3" s="120"/>
      <c r="L3" s="120"/>
      <c r="M3" s="112"/>
      <c r="N3" s="112"/>
      <c r="O3" s="112"/>
      <c r="P3" s="112"/>
      <c r="Q3" s="112"/>
      <c r="R3" s="112"/>
      <c r="S3" s="112"/>
      <c r="T3" s="112"/>
      <c r="U3" s="112"/>
      <c r="V3" s="112"/>
    </row>
    <row r="4" spans="1:22" ht="13.9" customHeight="1" x14ac:dyDescent="0.35">
      <c r="B4" s="128"/>
      <c r="C4" s="128"/>
      <c r="D4" s="119" t="s">
        <v>6</v>
      </c>
      <c r="E4" s="119"/>
      <c r="F4" s="120" t="s">
        <v>7</v>
      </c>
      <c r="G4" s="120"/>
      <c r="H4" s="120"/>
      <c r="I4" s="120"/>
      <c r="J4" s="120"/>
      <c r="K4" s="120"/>
      <c r="L4" s="120"/>
      <c r="M4" s="112"/>
      <c r="N4" s="112"/>
      <c r="O4" s="112"/>
      <c r="P4" s="112"/>
      <c r="Q4" s="112"/>
      <c r="R4" s="112"/>
      <c r="S4" s="112"/>
      <c r="T4" s="112"/>
      <c r="U4" s="112"/>
      <c r="V4" s="112"/>
    </row>
    <row r="5" spans="1:22" ht="13.9" customHeight="1" x14ac:dyDescent="0.35">
      <c r="B5" s="128"/>
      <c r="C5" s="128"/>
      <c r="D5" s="119" t="s">
        <v>8</v>
      </c>
      <c r="E5" s="119"/>
      <c r="F5" s="120" t="s">
        <v>9</v>
      </c>
      <c r="G5" s="120"/>
      <c r="H5" s="120"/>
      <c r="I5" s="120"/>
      <c r="J5" s="120"/>
      <c r="K5" s="120"/>
      <c r="L5" s="120"/>
      <c r="M5" s="112"/>
      <c r="N5" s="112"/>
      <c r="O5" s="112"/>
      <c r="P5" s="112"/>
      <c r="Q5" s="112"/>
      <c r="R5" s="112"/>
      <c r="S5" s="112"/>
      <c r="T5" s="112"/>
      <c r="U5" s="112"/>
      <c r="V5" s="112"/>
    </row>
    <row r="6" spans="1:22" ht="13.9" customHeight="1" x14ac:dyDescent="0.35">
      <c r="B6" s="128"/>
      <c r="C6" s="128"/>
      <c r="D6" s="119" t="s">
        <v>10</v>
      </c>
      <c r="E6" s="119"/>
      <c r="F6" s="120" t="s">
        <v>11</v>
      </c>
      <c r="G6" s="120"/>
      <c r="H6" s="120"/>
      <c r="I6" s="120"/>
      <c r="J6" s="120"/>
      <c r="K6" s="120"/>
      <c r="L6" s="120"/>
      <c r="M6" s="112"/>
      <c r="N6" s="112"/>
      <c r="O6" s="112"/>
      <c r="P6" s="112"/>
      <c r="Q6" s="112"/>
      <c r="R6" s="112"/>
      <c r="S6" s="112"/>
      <c r="T6" s="112"/>
      <c r="U6" s="112"/>
      <c r="V6" s="112"/>
    </row>
    <row r="7" spans="1:22" ht="13.9" customHeight="1" x14ac:dyDescent="0.35">
      <c r="B7" s="128"/>
      <c r="C7" s="128"/>
      <c r="D7" s="119" t="s">
        <v>12</v>
      </c>
      <c r="E7" s="119"/>
      <c r="F7" s="120" t="s">
        <v>13</v>
      </c>
      <c r="G7" s="120"/>
      <c r="H7" s="120"/>
      <c r="I7" s="120"/>
      <c r="J7" s="120"/>
      <c r="K7" s="120"/>
      <c r="L7" s="120"/>
      <c r="M7" s="112"/>
      <c r="N7" s="112"/>
      <c r="O7" s="112"/>
      <c r="P7" s="112"/>
      <c r="Q7" s="112"/>
      <c r="R7" s="112"/>
      <c r="S7" s="112"/>
      <c r="T7" s="112"/>
      <c r="U7" s="112"/>
      <c r="V7" s="112"/>
    </row>
    <row r="8" spans="1:22" ht="13.9" customHeight="1" x14ac:dyDescent="0.35">
      <c r="B8" s="128"/>
      <c r="C8" s="128"/>
      <c r="D8" s="119" t="s">
        <v>14</v>
      </c>
      <c r="E8" s="119"/>
      <c r="F8" s="120" t="s">
        <v>15</v>
      </c>
      <c r="G8" s="120"/>
      <c r="H8" s="120"/>
      <c r="I8" s="120"/>
      <c r="J8" s="120"/>
      <c r="K8" s="120"/>
      <c r="L8" s="120"/>
      <c r="M8" s="112"/>
      <c r="N8" s="112"/>
      <c r="O8" s="112"/>
      <c r="P8" s="112"/>
      <c r="Q8" s="112"/>
      <c r="R8" s="112"/>
      <c r="S8" s="112"/>
      <c r="T8" s="112"/>
      <c r="U8" s="112"/>
      <c r="V8" s="112"/>
    </row>
    <row r="9" spans="1:22" ht="13.9" customHeight="1" thickBot="1" x14ac:dyDescent="0.4">
      <c r="B9" s="128"/>
      <c r="C9" s="128"/>
      <c r="D9" s="119" t="s">
        <v>16</v>
      </c>
      <c r="E9" s="119"/>
      <c r="F9" s="120" t="s">
        <v>17</v>
      </c>
      <c r="G9" s="120"/>
      <c r="H9" s="120"/>
      <c r="I9" s="120"/>
      <c r="J9" s="120"/>
      <c r="K9" s="120"/>
      <c r="L9" s="120"/>
      <c r="M9" s="112"/>
      <c r="N9" s="112"/>
      <c r="O9" s="112"/>
      <c r="P9" s="112"/>
      <c r="Q9" s="112"/>
      <c r="R9" s="112"/>
      <c r="S9" s="112"/>
      <c r="T9" s="112"/>
      <c r="U9" s="112"/>
      <c r="V9" s="112"/>
    </row>
    <row r="10" spans="1:22" s="20" customFormat="1" ht="10.9" customHeight="1" thickBot="1" x14ac:dyDescent="0.4">
      <c r="A10" s="1"/>
      <c r="B10" s="125"/>
      <c r="C10" s="125"/>
      <c r="D10" s="125"/>
      <c r="E10" s="125"/>
      <c r="F10" s="125"/>
      <c r="G10" s="125"/>
      <c r="H10" s="125"/>
      <c r="I10" s="125"/>
      <c r="J10" s="125"/>
      <c r="K10" s="125"/>
      <c r="L10" s="125"/>
      <c r="M10" s="125"/>
      <c r="N10" s="125"/>
      <c r="O10" s="125"/>
      <c r="P10" s="125"/>
      <c r="Q10" s="125"/>
      <c r="R10" s="125"/>
      <c r="S10" s="125"/>
      <c r="T10" s="125"/>
      <c r="U10" s="62"/>
      <c r="V10" s="63"/>
    </row>
    <row r="11" spans="1:22" ht="21" customHeight="1" x14ac:dyDescent="0.35">
      <c r="B11" s="126" t="s">
        <v>23</v>
      </c>
      <c r="C11" s="126" t="s">
        <v>24</v>
      </c>
      <c r="D11" s="113" t="s">
        <v>18</v>
      </c>
      <c r="E11" s="114"/>
      <c r="F11" s="114"/>
      <c r="G11" s="114"/>
      <c r="H11" s="114"/>
      <c r="I11" s="114"/>
      <c r="J11" s="114"/>
      <c r="K11" s="114"/>
      <c r="L11" s="115"/>
      <c r="M11" s="122" t="s">
        <v>19</v>
      </c>
      <c r="N11" s="122"/>
      <c r="O11" s="122"/>
      <c r="P11" s="122"/>
      <c r="Q11" s="122"/>
      <c r="R11" s="122"/>
      <c r="T11" s="116" t="s">
        <v>21</v>
      </c>
      <c r="V11" s="117" t="s">
        <v>22</v>
      </c>
    </row>
    <row r="12" spans="1:22" s="21" customFormat="1" ht="50.25" customHeight="1" x14ac:dyDescent="0.25">
      <c r="A12" s="1"/>
      <c r="B12" s="127"/>
      <c r="C12" s="127"/>
      <c r="D12" s="58" t="s">
        <v>0</v>
      </c>
      <c r="E12" s="58" t="s">
        <v>2</v>
      </c>
      <c r="F12" s="58" t="s">
        <v>4</v>
      </c>
      <c r="G12" s="58" t="s">
        <v>6</v>
      </c>
      <c r="H12" s="58" t="s">
        <v>8</v>
      </c>
      <c r="I12" s="58" t="s">
        <v>10</v>
      </c>
      <c r="J12" s="58" t="s">
        <v>12</v>
      </c>
      <c r="K12" s="58" t="s">
        <v>14</v>
      </c>
      <c r="L12" s="58" t="s">
        <v>16</v>
      </c>
      <c r="M12" s="66" t="s">
        <v>25</v>
      </c>
      <c r="N12" s="66" t="s">
        <v>26</v>
      </c>
      <c r="O12" s="66" t="s">
        <v>27</v>
      </c>
      <c r="P12" s="66" t="s">
        <v>28</v>
      </c>
      <c r="Q12" s="66" t="s">
        <v>29</v>
      </c>
      <c r="R12" s="66" t="s">
        <v>30</v>
      </c>
      <c r="T12" s="123"/>
      <c r="V12" s="124"/>
    </row>
    <row r="13" spans="1:22" ht="49.5" x14ac:dyDescent="0.35">
      <c r="B13" s="52" t="s">
        <v>64</v>
      </c>
      <c r="C13" s="38" t="s">
        <v>501</v>
      </c>
      <c r="D13" s="37">
        <v>1</v>
      </c>
      <c r="E13" s="37">
        <v>1</v>
      </c>
      <c r="F13" s="37">
        <v>1</v>
      </c>
      <c r="G13" s="37">
        <v>1</v>
      </c>
      <c r="H13" s="37">
        <v>3</v>
      </c>
      <c r="I13" s="37">
        <v>1</v>
      </c>
      <c r="J13" s="37">
        <v>2</v>
      </c>
      <c r="K13" s="37">
        <v>3</v>
      </c>
      <c r="L13" s="55">
        <f t="shared" ref="L13:L19" si="0">(D13*0.2)+(E13*0.13)+(F13*0.14)+(G13*0.1)+(H13*0.2)+(I13*0.08)+(J13*0.1)+(K13*0.15)</f>
        <v>1.9000000000000001</v>
      </c>
      <c r="M13" s="37" t="s">
        <v>57</v>
      </c>
      <c r="N13" s="37" t="s">
        <v>58</v>
      </c>
      <c r="O13" s="37" t="s">
        <v>62</v>
      </c>
      <c r="P13" s="37" t="s">
        <v>38</v>
      </c>
      <c r="Q13" s="40" t="s">
        <v>48</v>
      </c>
      <c r="R13" s="37"/>
      <c r="S13" s="37"/>
      <c r="T13" s="65" t="s">
        <v>43</v>
      </c>
      <c r="U13" s="37"/>
    </row>
    <row r="14" spans="1:22" ht="33" x14ac:dyDescent="0.35">
      <c r="B14" s="52" t="s">
        <v>502</v>
      </c>
      <c r="C14" s="38" t="s">
        <v>503</v>
      </c>
      <c r="D14" s="37">
        <v>1</v>
      </c>
      <c r="E14" s="37">
        <v>1</v>
      </c>
      <c r="F14" s="37">
        <v>1</v>
      </c>
      <c r="G14" s="37">
        <v>1</v>
      </c>
      <c r="H14" s="37">
        <v>3</v>
      </c>
      <c r="I14" s="37">
        <v>1</v>
      </c>
      <c r="J14" s="37">
        <v>2</v>
      </c>
      <c r="K14" s="37">
        <v>3</v>
      </c>
      <c r="L14" s="55">
        <f t="shared" si="0"/>
        <v>1.9000000000000001</v>
      </c>
      <c r="M14" s="37" t="s">
        <v>57</v>
      </c>
      <c r="N14" s="37" t="s">
        <v>58</v>
      </c>
      <c r="O14" s="37" t="s">
        <v>62</v>
      </c>
      <c r="P14" s="37" t="s">
        <v>38</v>
      </c>
      <c r="Q14" s="40" t="s">
        <v>48</v>
      </c>
      <c r="R14" s="37"/>
      <c r="S14" s="37"/>
      <c r="T14" s="65" t="s">
        <v>43</v>
      </c>
      <c r="U14" s="37"/>
    </row>
    <row r="15" spans="1:22" ht="66" x14ac:dyDescent="0.35">
      <c r="B15" s="52" t="s">
        <v>64</v>
      </c>
      <c r="C15" s="38" t="s">
        <v>504</v>
      </c>
      <c r="D15" s="37">
        <v>1</v>
      </c>
      <c r="E15" s="37">
        <v>1</v>
      </c>
      <c r="F15" s="37">
        <v>1</v>
      </c>
      <c r="G15" s="37">
        <v>1</v>
      </c>
      <c r="H15" s="37">
        <v>2</v>
      </c>
      <c r="I15" s="37">
        <v>1</v>
      </c>
      <c r="J15" s="37">
        <v>2</v>
      </c>
      <c r="K15" s="37">
        <v>2</v>
      </c>
      <c r="L15" s="55">
        <f t="shared" si="0"/>
        <v>1.55</v>
      </c>
      <c r="M15" s="37" t="s">
        <v>57</v>
      </c>
      <c r="N15" s="37" t="s">
        <v>58</v>
      </c>
      <c r="O15" s="37" t="s">
        <v>62</v>
      </c>
      <c r="P15" s="37" t="s">
        <v>38</v>
      </c>
      <c r="Q15" s="37" t="s">
        <v>39</v>
      </c>
      <c r="R15" s="37"/>
      <c r="S15" s="37"/>
      <c r="T15" s="65" t="s">
        <v>43</v>
      </c>
      <c r="U15" s="37"/>
    </row>
    <row r="16" spans="1:22" ht="33" x14ac:dyDescent="0.35">
      <c r="B16" s="52" t="s">
        <v>502</v>
      </c>
      <c r="C16" s="38" t="s">
        <v>505</v>
      </c>
      <c r="D16" s="37">
        <v>1</v>
      </c>
      <c r="E16" s="37">
        <v>1</v>
      </c>
      <c r="F16" s="37">
        <v>1</v>
      </c>
      <c r="G16" s="37">
        <v>1</v>
      </c>
      <c r="H16" s="37">
        <v>2</v>
      </c>
      <c r="I16" s="37">
        <v>1</v>
      </c>
      <c r="J16" s="37">
        <v>2</v>
      </c>
      <c r="K16" s="37">
        <v>2</v>
      </c>
      <c r="L16" s="55">
        <f t="shared" si="0"/>
        <v>1.55</v>
      </c>
      <c r="M16" s="37" t="s">
        <v>57</v>
      </c>
      <c r="N16" s="37" t="s">
        <v>58</v>
      </c>
      <c r="O16" s="37" t="s">
        <v>62</v>
      </c>
      <c r="P16" s="37" t="s">
        <v>38</v>
      </c>
      <c r="Q16" s="37" t="s">
        <v>39</v>
      </c>
      <c r="R16" s="37"/>
      <c r="S16" s="37"/>
      <c r="T16" s="65" t="s">
        <v>43</v>
      </c>
      <c r="U16" s="37"/>
    </row>
    <row r="17" spans="2:21" ht="49.5" x14ac:dyDescent="0.35">
      <c r="B17" s="52" t="s">
        <v>169</v>
      </c>
      <c r="C17" s="38" t="s">
        <v>506</v>
      </c>
      <c r="D17" s="37">
        <v>1</v>
      </c>
      <c r="E17" s="37">
        <v>1</v>
      </c>
      <c r="F17" s="37">
        <v>1</v>
      </c>
      <c r="G17" s="37">
        <v>1</v>
      </c>
      <c r="H17" s="37">
        <v>3</v>
      </c>
      <c r="I17" s="37">
        <v>1</v>
      </c>
      <c r="J17" s="37">
        <v>1</v>
      </c>
      <c r="K17" s="37">
        <v>3</v>
      </c>
      <c r="L17" s="55">
        <f t="shared" si="0"/>
        <v>1.8000000000000003</v>
      </c>
      <c r="M17" s="37" t="s">
        <v>57</v>
      </c>
      <c r="N17" s="37" t="s">
        <v>58</v>
      </c>
      <c r="O17" s="37" t="s">
        <v>62</v>
      </c>
      <c r="P17" s="37" t="s">
        <v>38</v>
      </c>
      <c r="Q17" s="37" t="s">
        <v>99</v>
      </c>
      <c r="R17" s="37"/>
      <c r="S17" s="37"/>
      <c r="T17" s="65" t="s">
        <v>43</v>
      </c>
      <c r="U17" s="37"/>
    </row>
    <row r="18" spans="2:21" ht="49.5" x14ac:dyDescent="0.35">
      <c r="B18" s="52" t="s">
        <v>507</v>
      </c>
      <c r="C18" s="38" t="s">
        <v>508</v>
      </c>
      <c r="D18" s="37">
        <v>1</v>
      </c>
      <c r="E18" s="37">
        <v>1</v>
      </c>
      <c r="F18" s="37">
        <v>0</v>
      </c>
      <c r="G18" s="37">
        <v>1</v>
      </c>
      <c r="H18" s="37">
        <v>2</v>
      </c>
      <c r="I18" s="37">
        <v>1</v>
      </c>
      <c r="J18" s="37">
        <v>1</v>
      </c>
      <c r="K18" s="37">
        <v>2</v>
      </c>
      <c r="L18" s="55">
        <f t="shared" si="0"/>
        <v>1.31</v>
      </c>
      <c r="M18" s="37" t="s">
        <v>57</v>
      </c>
      <c r="N18" s="37" t="s">
        <v>58</v>
      </c>
      <c r="O18" s="37" t="s">
        <v>62</v>
      </c>
      <c r="P18" s="37" t="s">
        <v>38</v>
      </c>
      <c r="Q18" s="37" t="s">
        <v>39</v>
      </c>
      <c r="R18" s="37"/>
      <c r="S18" s="37"/>
      <c r="T18" s="65" t="s">
        <v>43</v>
      </c>
      <c r="U18" s="37"/>
    </row>
    <row r="19" spans="2:21" ht="49.5" x14ac:dyDescent="0.35">
      <c r="B19" s="52" t="s">
        <v>100</v>
      </c>
      <c r="C19" s="38" t="s">
        <v>509</v>
      </c>
      <c r="D19" s="37">
        <v>1</v>
      </c>
      <c r="E19" s="37">
        <v>1</v>
      </c>
      <c r="F19" s="37">
        <v>1</v>
      </c>
      <c r="G19" s="37">
        <v>1</v>
      </c>
      <c r="H19" s="37">
        <v>3</v>
      </c>
      <c r="I19" s="37">
        <v>1</v>
      </c>
      <c r="J19" s="37">
        <v>3</v>
      </c>
      <c r="K19" s="37">
        <v>3</v>
      </c>
      <c r="L19" s="55">
        <f t="shared" si="0"/>
        <v>2</v>
      </c>
      <c r="M19" s="37" t="s">
        <v>57</v>
      </c>
      <c r="N19" s="37" t="s">
        <v>58</v>
      </c>
      <c r="O19" s="37" t="s">
        <v>62</v>
      </c>
      <c r="P19" s="37" t="s">
        <v>38</v>
      </c>
      <c r="Q19" s="40" t="s">
        <v>48</v>
      </c>
      <c r="R19" s="37"/>
      <c r="S19" s="37"/>
      <c r="T19" s="65" t="s">
        <v>43</v>
      </c>
      <c r="U19" s="37"/>
    </row>
    <row r="20" spans="2:21" ht="49.5" x14ac:dyDescent="0.35">
      <c r="B20" s="52" t="s">
        <v>64</v>
      </c>
      <c r="C20" s="38" t="s">
        <v>501</v>
      </c>
      <c r="D20" s="37">
        <v>1</v>
      </c>
      <c r="E20" s="37">
        <v>1</v>
      </c>
      <c r="F20" s="37">
        <v>1</v>
      </c>
      <c r="G20" s="37">
        <v>1</v>
      </c>
      <c r="H20" s="37">
        <v>3</v>
      </c>
      <c r="I20" s="37">
        <v>1</v>
      </c>
      <c r="J20" s="37">
        <v>2</v>
      </c>
      <c r="K20" s="37">
        <v>3</v>
      </c>
      <c r="L20" s="55">
        <f t="shared" ref="L20:L26" si="1">(D20*0.2)+(E20*0.13)+(F20*0.14)+(G20*0.1)+(H20*0.2)+(I20*0.08)+(J20*0.1)+(K20*0.15)</f>
        <v>1.9000000000000001</v>
      </c>
      <c r="M20" s="37" t="s">
        <v>57</v>
      </c>
      <c r="N20" s="37" t="s">
        <v>58</v>
      </c>
      <c r="O20" s="37" t="s">
        <v>62</v>
      </c>
      <c r="P20" s="37" t="s">
        <v>38</v>
      </c>
      <c r="Q20" s="40" t="s">
        <v>48</v>
      </c>
      <c r="R20" s="37"/>
      <c r="S20" s="37"/>
      <c r="T20" s="65" t="s">
        <v>43</v>
      </c>
      <c r="U20" s="37"/>
    </row>
    <row r="21" spans="2:21" ht="33" x14ac:dyDescent="0.35">
      <c r="B21" s="52" t="s">
        <v>502</v>
      </c>
      <c r="C21" s="38" t="s">
        <v>503</v>
      </c>
      <c r="D21" s="37">
        <v>1</v>
      </c>
      <c r="E21" s="37">
        <v>1</v>
      </c>
      <c r="F21" s="37">
        <v>1</v>
      </c>
      <c r="G21" s="37">
        <v>1</v>
      </c>
      <c r="H21" s="37">
        <v>3</v>
      </c>
      <c r="I21" s="37">
        <v>1</v>
      </c>
      <c r="J21" s="37">
        <v>2</v>
      </c>
      <c r="K21" s="37">
        <v>3</v>
      </c>
      <c r="L21" s="55">
        <f t="shared" si="1"/>
        <v>1.9000000000000001</v>
      </c>
      <c r="M21" s="37" t="s">
        <v>57</v>
      </c>
      <c r="N21" s="37" t="s">
        <v>58</v>
      </c>
      <c r="O21" s="37" t="s">
        <v>62</v>
      </c>
      <c r="P21" s="37" t="s">
        <v>38</v>
      </c>
      <c r="Q21" s="40" t="s">
        <v>48</v>
      </c>
      <c r="R21" s="37"/>
      <c r="S21" s="37"/>
      <c r="T21" s="65" t="s">
        <v>43</v>
      </c>
      <c r="U21" s="37"/>
    </row>
    <row r="22" spans="2:21" ht="66" x14ac:dyDescent="0.35">
      <c r="B22" s="52" t="s">
        <v>64</v>
      </c>
      <c r="C22" s="38" t="s">
        <v>504</v>
      </c>
      <c r="D22" s="37">
        <v>1</v>
      </c>
      <c r="E22" s="37">
        <v>1</v>
      </c>
      <c r="F22" s="37">
        <v>1</v>
      </c>
      <c r="G22" s="37">
        <v>1</v>
      </c>
      <c r="H22" s="37">
        <v>2</v>
      </c>
      <c r="I22" s="37">
        <v>1</v>
      </c>
      <c r="J22" s="37">
        <v>2</v>
      </c>
      <c r="K22" s="37">
        <v>2</v>
      </c>
      <c r="L22" s="55">
        <f t="shared" si="1"/>
        <v>1.55</v>
      </c>
      <c r="M22" s="37" t="s">
        <v>57</v>
      </c>
      <c r="N22" s="37" t="s">
        <v>58</v>
      </c>
      <c r="O22" s="37" t="s">
        <v>62</v>
      </c>
      <c r="P22" s="37" t="s">
        <v>38</v>
      </c>
      <c r="Q22" s="37" t="s">
        <v>39</v>
      </c>
      <c r="R22" s="37"/>
      <c r="S22" s="37"/>
      <c r="T22" s="65" t="s">
        <v>43</v>
      </c>
      <c r="U22" s="37"/>
    </row>
    <row r="23" spans="2:21" ht="33" x14ac:dyDescent="0.35">
      <c r="B23" s="52" t="s">
        <v>502</v>
      </c>
      <c r="C23" s="38" t="s">
        <v>505</v>
      </c>
      <c r="D23" s="37">
        <v>1</v>
      </c>
      <c r="E23" s="37">
        <v>1</v>
      </c>
      <c r="F23" s="37">
        <v>1</v>
      </c>
      <c r="G23" s="37">
        <v>1</v>
      </c>
      <c r="H23" s="37">
        <v>2</v>
      </c>
      <c r="I23" s="37">
        <v>1</v>
      </c>
      <c r="J23" s="37">
        <v>2</v>
      </c>
      <c r="K23" s="37">
        <v>2</v>
      </c>
      <c r="L23" s="55">
        <f t="shared" si="1"/>
        <v>1.55</v>
      </c>
      <c r="M23" s="37" t="s">
        <v>57</v>
      </c>
      <c r="N23" s="37" t="s">
        <v>58</v>
      </c>
      <c r="O23" s="37" t="s">
        <v>62</v>
      </c>
      <c r="P23" s="37" t="s">
        <v>38</v>
      </c>
      <c r="Q23" s="37" t="s">
        <v>39</v>
      </c>
      <c r="R23" s="37"/>
      <c r="S23" s="37"/>
      <c r="T23" s="65" t="s">
        <v>43</v>
      </c>
      <c r="U23" s="37"/>
    </row>
    <row r="24" spans="2:21" ht="49.5" x14ac:dyDescent="0.35">
      <c r="B24" s="52" t="s">
        <v>169</v>
      </c>
      <c r="C24" s="38" t="s">
        <v>506</v>
      </c>
      <c r="D24" s="37">
        <v>1</v>
      </c>
      <c r="E24" s="37">
        <v>1</v>
      </c>
      <c r="F24" s="37">
        <v>1</v>
      </c>
      <c r="G24" s="37">
        <v>1</v>
      </c>
      <c r="H24" s="37">
        <v>3</v>
      </c>
      <c r="I24" s="37">
        <v>1</v>
      </c>
      <c r="J24" s="37">
        <v>1</v>
      </c>
      <c r="K24" s="37">
        <v>3</v>
      </c>
      <c r="L24" s="55">
        <f t="shared" si="1"/>
        <v>1.8000000000000003</v>
      </c>
      <c r="M24" s="37" t="s">
        <v>57</v>
      </c>
      <c r="N24" s="37" t="s">
        <v>58</v>
      </c>
      <c r="O24" s="37" t="s">
        <v>62</v>
      </c>
      <c r="P24" s="37" t="s">
        <v>38</v>
      </c>
      <c r="Q24" s="37" t="s">
        <v>99</v>
      </c>
      <c r="R24" s="37"/>
      <c r="S24" s="37"/>
      <c r="T24" s="65" t="s">
        <v>43</v>
      </c>
      <c r="U24" s="37"/>
    </row>
    <row r="25" spans="2:21" ht="49.5" x14ac:dyDescent="0.35">
      <c r="B25" s="52" t="s">
        <v>507</v>
      </c>
      <c r="C25" s="38" t="s">
        <v>508</v>
      </c>
      <c r="D25" s="37">
        <v>1</v>
      </c>
      <c r="E25" s="37">
        <v>1</v>
      </c>
      <c r="F25" s="37">
        <v>0</v>
      </c>
      <c r="G25" s="37">
        <v>1</v>
      </c>
      <c r="H25" s="37">
        <v>2</v>
      </c>
      <c r="I25" s="37">
        <v>1</v>
      </c>
      <c r="J25" s="37">
        <v>1</v>
      </c>
      <c r="K25" s="37">
        <v>2</v>
      </c>
      <c r="L25" s="55">
        <f t="shared" si="1"/>
        <v>1.31</v>
      </c>
      <c r="M25" s="37" t="s">
        <v>57</v>
      </c>
      <c r="N25" s="37" t="s">
        <v>58</v>
      </c>
      <c r="O25" s="37" t="s">
        <v>62</v>
      </c>
      <c r="P25" s="37" t="s">
        <v>38</v>
      </c>
      <c r="Q25" s="37" t="s">
        <v>39</v>
      </c>
      <c r="R25" s="37"/>
      <c r="S25" s="37"/>
      <c r="T25" s="65" t="s">
        <v>43</v>
      </c>
      <c r="U25" s="37"/>
    </row>
    <row r="26" spans="2:21" ht="49.5" x14ac:dyDescent="0.35">
      <c r="B26" s="52" t="s">
        <v>100</v>
      </c>
      <c r="C26" s="38" t="s">
        <v>509</v>
      </c>
      <c r="D26" s="37">
        <v>1</v>
      </c>
      <c r="E26" s="37">
        <v>1</v>
      </c>
      <c r="F26" s="37">
        <v>1</v>
      </c>
      <c r="G26" s="37">
        <v>1</v>
      </c>
      <c r="H26" s="37">
        <v>3</v>
      </c>
      <c r="I26" s="37">
        <v>1</v>
      </c>
      <c r="J26" s="37">
        <v>3</v>
      </c>
      <c r="K26" s="37">
        <v>3</v>
      </c>
      <c r="L26" s="55">
        <f t="shared" si="1"/>
        <v>2</v>
      </c>
      <c r="M26" s="37" t="s">
        <v>57</v>
      </c>
      <c r="N26" s="37" t="s">
        <v>58</v>
      </c>
      <c r="O26" s="37" t="s">
        <v>62</v>
      </c>
      <c r="P26" s="37" t="s">
        <v>38</v>
      </c>
      <c r="Q26" s="40" t="s">
        <v>48</v>
      </c>
      <c r="R26" s="37"/>
      <c r="S26" s="37"/>
      <c r="T26" s="65" t="s">
        <v>43</v>
      </c>
      <c r="U26" s="37"/>
    </row>
    <row r="27" spans="2:21" x14ac:dyDescent="0.45">
      <c r="I27" s="44"/>
    </row>
    <row r="28" spans="2:21" x14ac:dyDescent="0.45">
      <c r="I28" s="44"/>
      <c r="K28" s="44"/>
    </row>
    <row r="29" spans="2:21" x14ac:dyDescent="0.45">
      <c r="I29" s="44"/>
      <c r="K29" s="44"/>
    </row>
    <row r="30" spans="2:21" x14ac:dyDescent="0.45">
      <c r="I30" s="44"/>
      <c r="K30" s="44"/>
    </row>
    <row r="31" spans="2:21" x14ac:dyDescent="0.45">
      <c r="I31" s="44"/>
      <c r="K31" s="44"/>
    </row>
    <row r="32" spans="2:21" x14ac:dyDescent="0.45">
      <c r="I32" s="44"/>
      <c r="K32" s="44"/>
    </row>
    <row r="33" spans="9:11" x14ac:dyDescent="0.45">
      <c r="I33" s="44"/>
      <c r="K33" s="44"/>
    </row>
    <row r="34" spans="9:11" x14ac:dyDescent="0.45">
      <c r="I34" s="44"/>
      <c r="K34" s="44"/>
    </row>
    <row r="35" spans="9:11" x14ac:dyDescent="0.45">
      <c r="I35" s="44"/>
      <c r="K35" s="44"/>
    </row>
    <row r="36" spans="9:11" x14ac:dyDescent="0.45">
      <c r="I36" s="44"/>
      <c r="K36" s="44"/>
    </row>
    <row r="37" spans="9:11" x14ac:dyDescent="0.45">
      <c r="I37" s="44"/>
      <c r="K37" s="44"/>
    </row>
    <row r="38" spans="9:11" x14ac:dyDescent="0.45">
      <c r="I38" s="44"/>
      <c r="K38" s="44"/>
    </row>
    <row r="39" spans="9:11" x14ac:dyDescent="0.45">
      <c r="I39" s="44"/>
      <c r="K39" s="44"/>
    </row>
    <row r="40" spans="9:11" x14ac:dyDescent="0.45">
      <c r="I40" s="44"/>
      <c r="K40" s="44"/>
    </row>
    <row r="41" spans="9:11" x14ac:dyDescent="0.45">
      <c r="I41" s="44"/>
      <c r="K41" s="44"/>
    </row>
    <row r="42" spans="9:11" x14ac:dyDescent="0.45">
      <c r="I42" s="44"/>
      <c r="K42" s="44"/>
    </row>
    <row r="43" spans="9:11" x14ac:dyDescent="0.45">
      <c r="I43" s="44"/>
      <c r="K43" s="44"/>
    </row>
    <row r="44" spans="9:11" x14ac:dyDescent="0.45">
      <c r="I44" s="44"/>
      <c r="K44" s="44"/>
    </row>
    <row r="45" spans="9:11" x14ac:dyDescent="0.45">
      <c r="I45" s="44"/>
      <c r="K45" s="44"/>
    </row>
    <row r="46" spans="9:11" x14ac:dyDescent="0.45">
      <c r="I46" s="44"/>
      <c r="K46" s="44"/>
    </row>
    <row r="47" spans="9:11" x14ac:dyDescent="0.45">
      <c r="I47" s="44"/>
      <c r="K47" s="44"/>
    </row>
    <row r="48" spans="9:11" x14ac:dyDescent="0.45">
      <c r="I48" s="44"/>
      <c r="K48" s="44"/>
    </row>
    <row r="49" spans="9:11" x14ac:dyDescent="0.45">
      <c r="I49" s="44"/>
      <c r="K49" s="44"/>
    </row>
    <row r="50" spans="9:11" x14ac:dyDescent="0.45">
      <c r="I50" s="44"/>
      <c r="K50" s="44"/>
    </row>
    <row r="51" spans="9:11" x14ac:dyDescent="0.45">
      <c r="I51" s="44"/>
      <c r="K51" s="44"/>
    </row>
    <row r="52" spans="9:11" x14ac:dyDescent="0.45">
      <c r="I52" s="44"/>
      <c r="K52" s="44"/>
    </row>
    <row r="53" spans="9:11" x14ac:dyDescent="0.45">
      <c r="I53" s="44"/>
      <c r="K53" s="44"/>
    </row>
    <row r="54" spans="9:11" x14ac:dyDescent="0.45">
      <c r="I54" s="44"/>
      <c r="K54" s="44"/>
    </row>
    <row r="55" spans="9:11" x14ac:dyDescent="0.45">
      <c r="I55" s="44"/>
      <c r="K55" s="44"/>
    </row>
    <row r="56" spans="9:11" x14ac:dyDescent="0.45">
      <c r="I56" s="44"/>
      <c r="K56" s="44"/>
    </row>
    <row r="57" spans="9:11" x14ac:dyDescent="0.45">
      <c r="I57" s="44"/>
      <c r="K57" s="44"/>
    </row>
    <row r="58" spans="9:11" x14ac:dyDescent="0.45">
      <c r="I58" s="44"/>
      <c r="K58" s="44"/>
    </row>
    <row r="59" spans="9:11" x14ac:dyDescent="0.45">
      <c r="I59" s="44"/>
      <c r="K59" s="44"/>
    </row>
    <row r="60" spans="9:11" x14ac:dyDescent="0.45">
      <c r="I60" s="44"/>
      <c r="K60" s="44"/>
    </row>
    <row r="61" spans="9:11" x14ac:dyDescent="0.45">
      <c r="I61" s="44"/>
      <c r="K61" s="44"/>
    </row>
    <row r="62" spans="9:11" x14ac:dyDescent="0.45">
      <c r="I62" s="44"/>
      <c r="K62" s="44"/>
    </row>
    <row r="63" spans="9:11" x14ac:dyDescent="0.45">
      <c r="I63" s="44"/>
      <c r="K63" s="44"/>
    </row>
    <row r="64" spans="9:11" x14ac:dyDescent="0.45">
      <c r="I64" s="44"/>
      <c r="K64" s="44"/>
    </row>
    <row r="65" spans="9:11" x14ac:dyDescent="0.45">
      <c r="I65" s="44"/>
      <c r="K65" s="44"/>
    </row>
    <row r="66" spans="9:11" x14ac:dyDescent="0.45">
      <c r="I66" s="44"/>
      <c r="K66" s="44"/>
    </row>
    <row r="67" spans="9:11" x14ac:dyDescent="0.45">
      <c r="I67" s="44"/>
      <c r="K67" s="44"/>
    </row>
    <row r="68" spans="9:11" x14ac:dyDescent="0.45">
      <c r="I68" s="44"/>
      <c r="K68" s="44"/>
    </row>
    <row r="69" spans="9:11" x14ac:dyDescent="0.45">
      <c r="I69" s="44"/>
      <c r="K69" s="44"/>
    </row>
    <row r="70" spans="9:11" x14ac:dyDescent="0.45">
      <c r="I70" s="44"/>
      <c r="K70" s="44"/>
    </row>
    <row r="71" spans="9:11" x14ac:dyDescent="0.45">
      <c r="I71" s="44"/>
      <c r="K71" s="44"/>
    </row>
    <row r="72" spans="9:11" x14ac:dyDescent="0.45">
      <c r="I72" s="44"/>
      <c r="K72" s="44"/>
    </row>
    <row r="73" spans="9:11" x14ac:dyDescent="0.45">
      <c r="I73" s="44"/>
      <c r="K73" s="44"/>
    </row>
    <row r="74" spans="9:11" x14ac:dyDescent="0.45">
      <c r="I74" s="44"/>
      <c r="K74" s="44"/>
    </row>
    <row r="75" spans="9:11" x14ac:dyDescent="0.45">
      <c r="I75" s="44"/>
      <c r="K75" s="44"/>
    </row>
    <row r="76" spans="9:11" x14ac:dyDescent="0.45">
      <c r="I76" s="44"/>
      <c r="K76" s="44"/>
    </row>
    <row r="77" spans="9:11" x14ac:dyDescent="0.45">
      <c r="I77" s="44"/>
      <c r="K77" s="44"/>
    </row>
    <row r="78" spans="9:11" x14ac:dyDescent="0.45">
      <c r="I78" s="44"/>
      <c r="K78" s="44"/>
    </row>
    <row r="79" spans="9:11" x14ac:dyDescent="0.45">
      <c r="I79" s="44"/>
      <c r="K79" s="44"/>
    </row>
    <row r="80" spans="9:11" x14ac:dyDescent="0.45">
      <c r="I80" s="44"/>
      <c r="K80" s="44"/>
    </row>
    <row r="81" spans="9:11" x14ac:dyDescent="0.45">
      <c r="I81" s="44"/>
      <c r="K81" s="44"/>
    </row>
    <row r="82" spans="9:11" x14ac:dyDescent="0.45">
      <c r="I82" s="44"/>
      <c r="K82" s="44"/>
    </row>
    <row r="83" spans="9:11" x14ac:dyDescent="0.45">
      <c r="I83" s="44"/>
      <c r="K83" s="44"/>
    </row>
    <row r="84" spans="9:11" x14ac:dyDescent="0.45">
      <c r="I84" s="44"/>
      <c r="K84" s="44"/>
    </row>
    <row r="85" spans="9:11" x14ac:dyDescent="0.45">
      <c r="I85" s="44"/>
      <c r="K85" s="44"/>
    </row>
    <row r="86" spans="9:11" x14ac:dyDescent="0.45">
      <c r="I86" s="44"/>
      <c r="K86" s="44"/>
    </row>
    <row r="87" spans="9:11" x14ac:dyDescent="0.45">
      <c r="I87" s="44"/>
      <c r="K87" s="44"/>
    </row>
    <row r="88" spans="9:11" x14ac:dyDescent="0.45">
      <c r="I88" s="44"/>
      <c r="K88" s="44"/>
    </row>
    <row r="89" spans="9:11" x14ac:dyDescent="0.45">
      <c r="I89" s="44"/>
      <c r="K89" s="44"/>
    </row>
    <row r="90" spans="9:11" x14ac:dyDescent="0.45">
      <c r="I90" s="44"/>
      <c r="K90" s="44"/>
    </row>
    <row r="91" spans="9:11" x14ac:dyDescent="0.45">
      <c r="I91" s="44"/>
      <c r="K91" s="44"/>
    </row>
    <row r="92" spans="9:11" x14ac:dyDescent="0.45">
      <c r="I92" s="44"/>
      <c r="K92" s="44"/>
    </row>
    <row r="93" spans="9:11" x14ac:dyDescent="0.45">
      <c r="I93" s="44"/>
      <c r="K93" s="44"/>
    </row>
    <row r="94" spans="9:11" x14ac:dyDescent="0.45">
      <c r="I94" s="44"/>
      <c r="K94" s="44"/>
    </row>
    <row r="95" spans="9:11" x14ac:dyDescent="0.45">
      <c r="I95" s="44"/>
      <c r="K95" s="44"/>
    </row>
    <row r="96" spans="9:11" x14ac:dyDescent="0.45">
      <c r="I96" s="44"/>
      <c r="K96" s="44"/>
    </row>
    <row r="97" spans="9:11" x14ac:dyDescent="0.45">
      <c r="I97" s="44"/>
      <c r="K97" s="44"/>
    </row>
    <row r="98" spans="9:11" x14ac:dyDescent="0.45">
      <c r="I98" s="44"/>
      <c r="K98" s="44"/>
    </row>
    <row r="99" spans="9:11" x14ac:dyDescent="0.45">
      <c r="I99" s="44"/>
      <c r="K99" s="44"/>
    </row>
    <row r="100" spans="9:11" x14ac:dyDescent="0.45">
      <c r="I100" s="44"/>
      <c r="K100" s="44"/>
    </row>
    <row r="101" spans="9:11" x14ac:dyDescent="0.45">
      <c r="I101" s="44"/>
      <c r="K101" s="44"/>
    </row>
    <row r="102" spans="9:11" x14ac:dyDescent="0.45">
      <c r="I102" s="44"/>
      <c r="K102" s="44"/>
    </row>
    <row r="103" spans="9:11" x14ac:dyDescent="0.45">
      <c r="I103" s="44"/>
      <c r="K103" s="44"/>
    </row>
    <row r="104" spans="9:11" x14ac:dyDescent="0.45">
      <c r="I104" s="44"/>
      <c r="K104" s="44"/>
    </row>
    <row r="105" spans="9:11" x14ac:dyDescent="0.45">
      <c r="I105" s="44"/>
      <c r="K105" s="44"/>
    </row>
    <row r="106" spans="9:11" x14ac:dyDescent="0.45">
      <c r="I106" s="44"/>
      <c r="K106" s="44"/>
    </row>
    <row r="107" spans="9:11" x14ac:dyDescent="0.45">
      <c r="I107" s="44"/>
      <c r="K107" s="44"/>
    </row>
    <row r="108" spans="9:11" x14ac:dyDescent="0.45">
      <c r="I108" s="44"/>
      <c r="K108" s="44"/>
    </row>
    <row r="109" spans="9:11" x14ac:dyDescent="0.45">
      <c r="I109" s="44"/>
      <c r="K109" s="44"/>
    </row>
    <row r="110" spans="9:11" x14ac:dyDescent="0.45">
      <c r="I110" s="44"/>
      <c r="K110" s="44"/>
    </row>
    <row r="111" spans="9:11" x14ac:dyDescent="0.45">
      <c r="I111" s="44"/>
      <c r="K111" s="44"/>
    </row>
    <row r="112" spans="9:11" x14ac:dyDescent="0.45">
      <c r="I112" s="44"/>
      <c r="K112" s="44"/>
    </row>
    <row r="113" spans="9:11" x14ac:dyDescent="0.45">
      <c r="I113" s="44"/>
      <c r="K113" s="44"/>
    </row>
    <row r="114" spans="9:11" x14ac:dyDescent="0.45">
      <c r="I114" s="44"/>
      <c r="K114" s="44"/>
    </row>
    <row r="115" spans="9:11" x14ac:dyDescent="0.45">
      <c r="I115" s="44"/>
      <c r="K115" s="44"/>
    </row>
    <row r="116" spans="9:11" x14ac:dyDescent="0.45">
      <c r="I116" s="44"/>
      <c r="K116" s="44"/>
    </row>
    <row r="117" spans="9:11" x14ac:dyDescent="0.45">
      <c r="I117" s="44"/>
      <c r="K117" s="44"/>
    </row>
    <row r="118" spans="9:11" x14ac:dyDescent="0.45">
      <c r="I118" s="44"/>
      <c r="K118" s="44"/>
    </row>
    <row r="119" spans="9:11" x14ac:dyDescent="0.45">
      <c r="I119" s="44"/>
      <c r="K119" s="44"/>
    </row>
    <row r="120" spans="9:11" x14ac:dyDescent="0.45">
      <c r="I120" s="44"/>
      <c r="K120" s="44"/>
    </row>
    <row r="121" spans="9:11" x14ac:dyDescent="0.45">
      <c r="I121" s="44"/>
      <c r="K121" s="44"/>
    </row>
    <row r="122" spans="9:11" x14ac:dyDescent="0.45">
      <c r="I122" s="44"/>
      <c r="K122" s="44"/>
    </row>
    <row r="123" spans="9:11" x14ac:dyDescent="0.45">
      <c r="I123" s="44"/>
      <c r="K123" s="44"/>
    </row>
    <row r="124" spans="9:11" x14ac:dyDescent="0.45">
      <c r="I124" s="44"/>
      <c r="K124" s="44"/>
    </row>
    <row r="125" spans="9:11" x14ac:dyDescent="0.45">
      <c r="I125" s="44"/>
      <c r="K125" s="44"/>
    </row>
    <row r="126" spans="9:11" x14ac:dyDescent="0.45">
      <c r="I126" s="44"/>
      <c r="K126" s="44"/>
    </row>
    <row r="127" spans="9:11" x14ac:dyDescent="0.45">
      <c r="I127" s="44"/>
      <c r="K127" s="44"/>
    </row>
    <row r="128" spans="9:11" x14ac:dyDescent="0.45">
      <c r="I128" s="44"/>
      <c r="K128" s="44"/>
    </row>
    <row r="129" spans="9:11" x14ac:dyDescent="0.45">
      <c r="I129" s="44"/>
      <c r="K129" s="44"/>
    </row>
    <row r="130" spans="9:11" x14ac:dyDescent="0.45">
      <c r="I130" s="44"/>
      <c r="K130" s="44"/>
    </row>
    <row r="131" spans="9:11" x14ac:dyDescent="0.45">
      <c r="I131" s="44"/>
      <c r="K131" s="44"/>
    </row>
    <row r="132" spans="9:11" x14ac:dyDescent="0.45">
      <c r="I132" s="44"/>
      <c r="K132" s="44"/>
    </row>
    <row r="133" spans="9:11" x14ac:dyDescent="0.45">
      <c r="I133" s="44"/>
      <c r="K133" s="44"/>
    </row>
    <row r="134" spans="9:11" x14ac:dyDescent="0.45">
      <c r="I134" s="44"/>
      <c r="K134" s="44"/>
    </row>
    <row r="135" spans="9:11" x14ac:dyDescent="0.45">
      <c r="I135" s="44"/>
      <c r="K135" s="44"/>
    </row>
    <row r="136" spans="9:11" x14ac:dyDescent="0.45">
      <c r="I136" s="44"/>
      <c r="K136" s="44"/>
    </row>
    <row r="137" spans="9:11" x14ac:dyDescent="0.45">
      <c r="I137" s="44"/>
      <c r="K137" s="44"/>
    </row>
    <row r="138" spans="9:11" x14ac:dyDescent="0.45">
      <c r="I138" s="44"/>
      <c r="K138" s="44"/>
    </row>
    <row r="139" spans="9:11" x14ac:dyDescent="0.45">
      <c r="I139" s="44"/>
      <c r="K139" s="44"/>
    </row>
    <row r="140" spans="9:11" x14ac:dyDescent="0.45">
      <c r="I140" s="44"/>
      <c r="K140" s="44"/>
    </row>
    <row r="141" spans="9:11" x14ac:dyDescent="0.45">
      <c r="I141" s="44"/>
      <c r="K141" s="44"/>
    </row>
    <row r="142" spans="9:11" x14ac:dyDescent="0.45">
      <c r="I142" s="44"/>
      <c r="K142" s="44"/>
    </row>
    <row r="143" spans="9:11" x14ac:dyDescent="0.45">
      <c r="I143" s="44"/>
      <c r="K143" s="44"/>
    </row>
    <row r="144" spans="9:11" x14ac:dyDescent="0.45">
      <c r="I144" s="44"/>
      <c r="K144" s="44"/>
    </row>
    <row r="145" spans="9:11" x14ac:dyDescent="0.45">
      <c r="I145" s="44"/>
      <c r="K145" s="44"/>
    </row>
    <row r="146" spans="9:11" x14ac:dyDescent="0.45">
      <c r="I146" s="44"/>
      <c r="K146" s="44"/>
    </row>
    <row r="147" spans="9:11" x14ac:dyDescent="0.45">
      <c r="I147" s="44"/>
      <c r="K147" s="44"/>
    </row>
    <row r="148" spans="9:11" x14ac:dyDescent="0.45">
      <c r="I148" s="44"/>
      <c r="K148" s="44"/>
    </row>
    <row r="149" spans="9:11" x14ac:dyDescent="0.45">
      <c r="I149" s="44"/>
      <c r="K149" s="44"/>
    </row>
    <row r="150" spans="9:11" x14ac:dyDescent="0.45">
      <c r="I150" s="44"/>
      <c r="K150" s="44"/>
    </row>
    <row r="151" spans="9:11" x14ac:dyDescent="0.45">
      <c r="I151" s="44"/>
      <c r="K151" s="44"/>
    </row>
    <row r="152" spans="9:11" x14ac:dyDescent="0.45">
      <c r="I152" s="44"/>
      <c r="K152" s="44"/>
    </row>
    <row r="153" spans="9:11" x14ac:dyDescent="0.45">
      <c r="I153" s="44"/>
      <c r="K153" s="44"/>
    </row>
    <row r="154" spans="9:11" x14ac:dyDescent="0.45">
      <c r="I154" s="44"/>
      <c r="K154" s="44"/>
    </row>
    <row r="155" spans="9:11" x14ac:dyDescent="0.45">
      <c r="I155" s="44"/>
      <c r="K155" s="44"/>
    </row>
    <row r="156" spans="9:11" x14ac:dyDescent="0.45">
      <c r="I156" s="44"/>
      <c r="K156" s="44"/>
    </row>
    <row r="157" spans="9:11" x14ac:dyDescent="0.45">
      <c r="I157" s="44"/>
      <c r="K157" s="44"/>
    </row>
    <row r="158" spans="9:11" x14ac:dyDescent="0.45">
      <c r="I158" s="44"/>
      <c r="K158" s="44"/>
    </row>
    <row r="159" spans="9:11" x14ac:dyDescent="0.45">
      <c r="I159" s="44"/>
      <c r="K159" s="44"/>
    </row>
    <row r="160" spans="9:11" x14ac:dyDescent="0.45">
      <c r="I160" s="44"/>
      <c r="K160" s="44"/>
    </row>
    <row r="161" spans="9:11" x14ac:dyDescent="0.45">
      <c r="I161" s="44"/>
      <c r="K161" s="44"/>
    </row>
    <row r="162" spans="9:11" x14ac:dyDescent="0.45">
      <c r="I162" s="44"/>
      <c r="K162" s="44"/>
    </row>
    <row r="163" spans="9:11" x14ac:dyDescent="0.45">
      <c r="I163" s="44"/>
      <c r="K163" s="44"/>
    </row>
    <row r="164" spans="9:11" x14ac:dyDescent="0.45">
      <c r="I164" s="44"/>
      <c r="K164" s="44"/>
    </row>
    <row r="165" spans="9:11" x14ac:dyDescent="0.45">
      <c r="I165" s="44"/>
      <c r="K165" s="44"/>
    </row>
    <row r="166" spans="9:11" x14ac:dyDescent="0.45">
      <c r="I166" s="44"/>
      <c r="K166" s="44"/>
    </row>
    <row r="167" spans="9:11" x14ac:dyDescent="0.45">
      <c r="I167" s="44"/>
      <c r="K167" s="44"/>
    </row>
    <row r="168" spans="9:11" x14ac:dyDescent="0.45">
      <c r="I168" s="44"/>
      <c r="K168" s="44"/>
    </row>
    <row r="169" spans="9:11" x14ac:dyDescent="0.45">
      <c r="I169" s="44"/>
      <c r="K169" s="44"/>
    </row>
    <row r="170" spans="9:11" x14ac:dyDescent="0.45">
      <c r="I170" s="44"/>
      <c r="K170" s="44"/>
    </row>
    <row r="171" spans="9:11" x14ac:dyDescent="0.45">
      <c r="I171" s="44"/>
      <c r="K171" s="44"/>
    </row>
    <row r="172" spans="9:11" x14ac:dyDescent="0.45">
      <c r="I172" s="44"/>
      <c r="K172" s="44"/>
    </row>
    <row r="173" spans="9:11" x14ac:dyDescent="0.45">
      <c r="I173" s="44"/>
      <c r="K173" s="44"/>
    </row>
    <row r="174" spans="9:11" x14ac:dyDescent="0.45">
      <c r="I174" s="44"/>
      <c r="K174" s="44"/>
    </row>
    <row r="175" spans="9:11" x14ac:dyDescent="0.45">
      <c r="I175" s="44"/>
      <c r="K175" s="44"/>
    </row>
    <row r="176" spans="9:11" x14ac:dyDescent="0.45">
      <c r="I176" s="44"/>
      <c r="K176" s="44"/>
    </row>
    <row r="177" spans="9:11" x14ac:dyDescent="0.45">
      <c r="I177" s="44"/>
      <c r="K177" s="44"/>
    </row>
    <row r="178" spans="9:11" x14ac:dyDescent="0.45">
      <c r="I178" s="44"/>
      <c r="K178" s="44"/>
    </row>
    <row r="179" spans="9:11" x14ac:dyDescent="0.45">
      <c r="I179" s="44"/>
      <c r="K179" s="44"/>
    </row>
    <row r="180" spans="9:11" x14ac:dyDescent="0.45">
      <c r="I180" s="44"/>
      <c r="K180" s="44"/>
    </row>
    <row r="181" spans="9:11" x14ac:dyDescent="0.45">
      <c r="I181" s="44"/>
      <c r="K181" s="44"/>
    </row>
    <row r="182" spans="9:11" x14ac:dyDescent="0.45">
      <c r="I182" s="44"/>
      <c r="K182" s="44"/>
    </row>
  </sheetData>
  <autoFilter ref="A12:Q12" xr:uid="{1F4C6C0F-F0F9-4759-A011-90726B7F7AEB}"/>
  <mergeCells count="27">
    <mergeCell ref="D5:E5"/>
    <mergeCell ref="F5:L5"/>
    <mergeCell ref="D6:E6"/>
    <mergeCell ref="F6:L6"/>
    <mergeCell ref="D7:E7"/>
    <mergeCell ref="F7:L7"/>
    <mergeCell ref="F2:L2"/>
    <mergeCell ref="D3:E3"/>
    <mergeCell ref="F3:L3"/>
    <mergeCell ref="D4:E4"/>
    <mergeCell ref="F4:L4"/>
    <mergeCell ref="D11:L11"/>
    <mergeCell ref="M11:R11"/>
    <mergeCell ref="T11:T12"/>
    <mergeCell ref="V11:V12"/>
    <mergeCell ref="D8:E8"/>
    <mergeCell ref="F8:L8"/>
    <mergeCell ref="D9:E9"/>
    <mergeCell ref="F9:L9"/>
    <mergeCell ref="B10:T10"/>
    <mergeCell ref="B11:B12"/>
    <mergeCell ref="C11:C12"/>
    <mergeCell ref="B1:C9"/>
    <mergeCell ref="D1:E1"/>
    <mergeCell ref="F1:L1"/>
    <mergeCell ref="M1:V9"/>
    <mergeCell ref="D2:E2"/>
  </mergeCells>
  <conditionalFormatting sqref="L27:L1048576">
    <cfRule type="colorScale" priority="63">
      <colorScale>
        <cfvo type="min"/>
        <cfvo type="percentile" val="50"/>
        <cfvo type="max"/>
        <color rgb="FFF8696B"/>
        <color rgb="FFFFEB84"/>
        <color rgb="FF63BE7B"/>
      </colorScale>
    </cfRule>
  </conditionalFormatting>
  <conditionalFormatting sqref="L20:L26">
    <cfRule type="colorScale" priority="8">
      <colorScale>
        <cfvo type="min"/>
        <cfvo type="percentile" val="50"/>
        <cfvo type="max"/>
        <color rgb="FFF8696B"/>
        <color rgb="FFFFEB84"/>
        <color rgb="FF63BE7B"/>
      </colorScale>
    </cfRule>
  </conditionalFormatting>
  <conditionalFormatting sqref="L13:L19">
    <cfRule type="colorScale" priority="4">
      <colorScale>
        <cfvo type="min"/>
        <cfvo type="percentile" val="50"/>
        <cfvo type="max"/>
        <color rgb="FFF8696B"/>
        <color rgb="FFFFEB84"/>
        <color rgb="FF63BE7B"/>
      </colorScale>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5B3EC28-B2C6-40EF-B9D0-9EB93A5DF5D6}">
          <x14:formula1>
            <xm:f>PPto!$P$3:$P$5</xm:f>
          </x14:formula1>
          <xm:sqref>M27:M1048576</xm:sqref>
        </x14:dataValidation>
        <x14:dataValidation type="list" allowBlank="1" showInputMessage="1" showErrorMessage="1" xr:uid="{3E3E453D-2C70-4A55-82C1-5FB6AE44477E}">
          <x14:formula1>
            <xm:f>PPto!$S$3:$S$8</xm:f>
          </x14:formula1>
          <xm:sqref>Q13:Q1048576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3D06E-A78B-4F9B-8010-6145DB480FE5}">
  <dimension ref="A1:V182"/>
  <sheetViews>
    <sheetView showGridLines="0" zoomScale="80" zoomScaleNormal="80" workbookViewId="0">
      <pane xSplit="3" ySplit="12" topLeftCell="D13" activePane="bottomRight" state="frozen"/>
      <selection pane="topRight" activeCell="D1" sqref="D1"/>
      <selection pane="bottomLeft" activeCell="A13" sqref="A13"/>
      <selection pane="bottomRight" activeCell="A25" sqref="A25"/>
    </sheetView>
  </sheetViews>
  <sheetFormatPr baseColWidth="10" defaultColWidth="11.453125" defaultRowHeight="16.5" x14ac:dyDescent="0.45"/>
  <cols>
    <col min="1" max="1" width="3.1796875" style="1" customWidth="1"/>
    <col min="2" max="2" width="20.7265625" style="24" customWidth="1"/>
    <col min="3" max="3" width="79.26953125" style="45" customWidth="1"/>
    <col min="4" max="8" width="4.26953125" style="44" customWidth="1"/>
    <col min="9" max="9" width="4.26953125" style="47" customWidth="1"/>
    <col min="10" max="10" width="4.7265625" style="44" customWidth="1"/>
    <col min="11" max="11" width="4.7265625" style="43" customWidth="1"/>
    <col min="12" max="12" width="6.453125" style="56" customWidth="1"/>
    <col min="13" max="13" width="12.7265625" style="45" customWidth="1"/>
    <col min="14" max="14" width="15" style="45" customWidth="1"/>
    <col min="15" max="15" width="11.26953125" style="45" customWidth="1"/>
    <col min="16" max="16" width="18.26953125" style="46" customWidth="1"/>
    <col min="17" max="17" width="14.26953125" style="46" customWidth="1"/>
    <col min="18" max="18" width="17" style="29" customWidth="1"/>
    <col min="19" max="19" width="1.26953125" style="19" customWidth="1"/>
    <col min="20" max="20" width="11.453125" style="19" customWidth="1"/>
    <col min="21" max="21" width="1.26953125" style="19" customWidth="1"/>
    <col min="22" max="22" width="12.7265625" style="19" customWidth="1"/>
    <col min="23" max="23" width="15.26953125" style="19" customWidth="1"/>
    <col min="24" max="24" width="12.7265625" style="19" customWidth="1"/>
    <col min="25" max="25" width="17.7265625" style="19" customWidth="1"/>
    <col min="26" max="26" width="16.26953125" style="19" customWidth="1"/>
    <col min="27" max="27" width="13.26953125" style="19" customWidth="1"/>
    <col min="28" max="28" width="14.7265625" style="19" customWidth="1"/>
    <col min="29" max="16384" width="11.453125" style="19"/>
  </cols>
  <sheetData>
    <row r="1" spans="1:22" ht="13.9" customHeight="1" x14ac:dyDescent="0.35">
      <c r="B1" s="128"/>
      <c r="C1" s="128"/>
      <c r="D1" s="119" t="s">
        <v>0</v>
      </c>
      <c r="E1" s="119"/>
      <c r="F1" s="120" t="s">
        <v>1</v>
      </c>
      <c r="G1" s="120"/>
      <c r="H1" s="120"/>
      <c r="I1" s="120"/>
      <c r="J1" s="120"/>
      <c r="K1" s="120"/>
      <c r="L1" s="120"/>
      <c r="M1" s="112"/>
      <c r="N1" s="112"/>
      <c r="O1" s="112"/>
      <c r="P1" s="112"/>
      <c r="Q1" s="112"/>
      <c r="R1" s="112"/>
      <c r="S1" s="112"/>
      <c r="T1" s="112"/>
      <c r="U1" s="112"/>
      <c r="V1" s="112"/>
    </row>
    <row r="2" spans="1:22" ht="13.9" customHeight="1" x14ac:dyDescent="0.35">
      <c r="B2" s="128"/>
      <c r="C2" s="128"/>
      <c r="D2" s="119" t="s">
        <v>2</v>
      </c>
      <c r="E2" s="119"/>
      <c r="F2" s="120" t="s">
        <v>3</v>
      </c>
      <c r="G2" s="120"/>
      <c r="H2" s="120"/>
      <c r="I2" s="120"/>
      <c r="J2" s="120"/>
      <c r="K2" s="120"/>
      <c r="L2" s="120"/>
      <c r="M2" s="112"/>
      <c r="N2" s="112"/>
      <c r="O2" s="112"/>
      <c r="P2" s="112"/>
      <c r="Q2" s="112"/>
      <c r="R2" s="112"/>
      <c r="S2" s="112"/>
      <c r="T2" s="112"/>
      <c r="U2" s="112"/>
      <c r="V2" s="112"/>
    </row>
    <row r="3" spans="1:22" ht="13.9" customHeight="1" x14ac:dyDescent="0.35">
      <c r="B3" s="128"/>
      <c r="C3" s="128"/>
      <c r="D3" s="119" t="s">
        <v>4</v>
      </c>
      <c r="E3" s="119"/>
      <c r="F3" s="120" t="s">
        <v>5</v>
      </c>
      <c r="G3" s="120"/>
      <c r="H3" s="120"/>
      <c r="I3" s="120"/>
      <c r="J3" s="120"/>
      <c r="K3" s="120"/>
      <c r="L3" s="120"/>
      <c r="M3" s="112"/>
      <c r="N3" s="112"/>
      <c r="O3" s="112"/>
      <c r="P3" s="112"/>
      <c r="Q3" s="112"/>
      <c r="R3" s="112"/>
      <c r="S3" s="112"/>
      <c r="T3" s="112"/>
      <c r="U3" s="112"/>
      <c r="V3" s="112"/>
    </row>
    <row r="4" spans="1:22" ht="13.9" customHeight="1" x14ac:dyDescent="0.35">
      <c r="B4" s="128"/>
      <c r="C4" s="128"/>
      <c r="D4" s="119" t="s">
        <v>6</v>
      </c>
      <c r="E4" s="119"/>
      <c r="F4" s="120" t="s">
        <v>7</v>
      </c>
      <c r="G4" s="120"/>
      <c r="H4" s="120"/>
      <c r="I4" s="120"/>
      <c r="J4" s="120"/>
      <c r="K4" s="120"/>
      <c r="L4" s="120"/>
      <c r="M4" s="112"/>
      <c r="N4" s="112"/>
      <c r="O4" s="112"/>
      <c r="P4" s="112"/>
      <c r="Q4" s="112"/>
      <c r="R4" s="112"/>
      <c r="S4" s="112"/>
      <c r="T4" s="112"/>
      <c r="U4" s="112"/>
      <c r="V4" s="112"/>
    </row>
    <row r="5" spans="1:22" ht="13.9" customHeight="1" x14ac:dyDescent="0.35">
      <c r="B5" s="128"/>
      <c r="C5" s="128"/>
      <c r="D5" s="119" t="s">
        <v>8</v>
      </c>
      <c r="E5" s="119"/>
      <c r="F5" s="120" t="s">
        <v>9</v>
      </c>
      <c r="G5" s="120"/>
      <c r="H5" s="120"/>
      <c r="I5" s="120"/>
      <c r="J5" s="120"/>
      <c r="K5" s="120"/>
      <c r="L5" s="120"/>
      <c r="M5" s="112"/>
      <c r="N5" s="112"/>
      <c r="O5" s="112"/>
      <c r="P5" s="112"/>
      <c r="Q5" s="112"/>
      <c r="R5" s="112"/>
      <c r="S5" s="112"/>
      <c r="T5" s="112"/>
      <c r="U5" s="112"/>
      <c r="V5" s="112"/>
    </row>
    <row r="6" spans="1:22" ht="13.9" customHeight="1" x14ac:dyDescent="0.35">
      <c r="B6" s="128"/>
      <c r="C6" s="128"/>
      <c r="D6" s="119" t="s">
        <v>10</v>
      </c>
      <c r="E6" s="119"/>
      <c r="F6" s="120" t="s">
        <v>11</v>
      </c>
      <c r="G6" s="120"/>
      <c r="H6" s="120"/>
      <c r="I6" s="120"/>
      <c r="J6" s="120"/>
      <c r="K6" s="120"/>
      <c r="L6" s="120"/>
      <c r="M6" s="112"/>
      <c r="N6" s="112"/>
      <c r="O6" s="112"/>
      <c r="P6" s="112"/>
      <c r="Q6" s="112"/>
      <c r="R6" s="112"/>
      <c r="S6" s="112"/>
      <c r="T6" s="112"/>
      <c r="U6" s="112"/>
      <c r="V6" s="112"/>
    </row>
    <row r="7" spans="1:22" ht="13.9" customHeight="1" x14ac:dyDescent="0.35">
      <c r="B7" s="128"/>
      <c r="C7" s="128"/>
      <c r="D7" s="119" t="s">
        <v>12</v>
      </c>
      <c r="E7" s="119"/>
      <c r="F7" s="120" t="s">
        <v>13</v>
      </c>
      <c r="G7" s="120"/>
      <c r="H7" s="120"/>
      <c r="I7" s="120"/>
      <c r="J7" s="120"/>
      <c r="K7" s="120"/>
      <c r="L7" s="120"/>
      <c r="M7" s="112"/>
      <c r="N7" s="112"/>
      <c r="O7" s="112"/>
      <c r="P7" s="112"/>
      <c r="Q7" s="112"/>
      <c r="R7" s="112"/>
      <c r="S7" s="112"/>
      <c r="T7" s="112"/>
      <c r="U7" s="112"/>
      <c r="V7" s="112"/>
    </row>
    <row r="8" spans="1:22" ht="13.9" customHeight="1" x14ac:dyDescent="0.35">
      <c r="B8" s="128"/>
      <c r="C8" s="128"/>
      <c r="D8" s="119" t="s">
        <v>14</v>
      </c>
      <c r="E8" s="119"/>
      <c r="F8" s="120" t="s">
        <v>15</v>
      </c>
      <c r="G8" s="120"/>
      <c r="H8" s="120"/>
      <c r="I8" s="120"/>
      <c r="J8" s="120"/>
      <c r="K8" s="120"/>
      <c r="L8" s="120"/>
      <c r="M8" s="112"/>
      <c r="N8" s="112"/>
      <c r="O8" s="112"/>
      <c r="P8" s="112"/>
      <c r="Q8" s="112"/>
      <c r="R8" s="112"/>
      <c r="S8" s="112"/>
      <c r="T8" s="112"/>
      <c r="U8" s="112"/>
      <c r="V8" s="112"/>
    </row>
    <row r="9" spans="1:22" ht="13.9" customHeight="1" thickBot="1" x14ac:dyDescent="0.4">
      <c r="B9" s="128"/>
      <c r="C9" s="128"/>
      <c r="D9" s="119" t="s">
        <v>16</v>
      </c>
      <c r="E9" s="119"/>
      <c r="F9" s="120" t="s">
        <v>17</v>
      </c>
      <c r="G9" s="120"/>
      <c r="H9" s="120"/>
      <c r="I9" s="120"/>
      <c r="J9" s="120"/>
      <c r="K9" s="120"/>
      <c r="L9" s="120"/>
      <c r="M9" s="112"/>
      <c r="N9" s="112"/>
      <c r="O9" s="112"/>
      <c r="P9" s="112"/>
      <c r="Q9" s="112"/>
      <c r="R9" s="112"/>
      <c r="S9" s="112"/>
      <c r="T9" s="112"/>
      <c r="U9" s="112"/>
      <c r="V9" s="112"/>
    </row>
    <row r="10" spans="1:22" s="20" customFormat="1" ht="10.9" customHeight="1" thickBot="1" x14ac:dyDescent="0.4">
      <c r="A10" s="1"/>
      <c r="B10" s="125"/>
      <c r="C10" s="125"/>
      <c r="D10" s="125"/>
      <c r="E10" s="125"/>
      <c r="F10" s="125"/>
      <c r="G10" s="125"/>
      <c r="H10" s="125"/>
      <c r="I10" s="125"/>
      <c r="J10" s="125"/>
      <c r="K10" s="125"/>
      <c r="L10" s="125"/>
      <c r="M10" s="125"/>
      <c r="N10" s="125"/>
      <c r="O10" s="125"/>
      <c r="P10" s="125"/>
      <c r="Q10" s="125"/>
      <c r="R10" s="125"/>
      <c r="S10" s="125"/>
      <c r="T10" s="125"/>
      <c r="U10" s="62"/>
      <c r="V10" s="63"/>
    </row>
    <row r="11" spans="1:22" ht="21" customHeight="1" x14ac:dyDescent="0.35">
      <c r="B11" s="126" t="s">
        <v>23</v>
      </c>
      <c r="C11" s="126" t="s">
        <v>24</v>
      </c>
      <c r="D11" s="113" t="s">
        <v>18</v>
      </c>
      <c r="E11" s="114"/>
      <c r="F11" s="114"/>
      <c r="G11" s="114"/>
      <c r="H11" s="114"/>
      <c r="I11" s="114"/>
      <c r="J11" s="114"/>
      <c r="K11" s="114"/>
      <c r="L11" s="115"/>
      <c r="M11" s="122" t="s">
        <v>19</v>
      </c>
      <c r="N11" s="122"/>
      <c r="O11" s="122"/>
      <c r="P11" s="122"/>
      <c r="Q11" s="122"/>
      <c r="R11" s="122"/>
      <c r="T11" s="116" t="s">
        <v>21</v>
      </c>
      <c r="V11" s="117" t="s">
        <v>22</v>
      </c>
    </row>
    <row r="12" spans="1:22" s="21" customFormat="1" ht="50.25" customHeight="1" x14ac:dyDescent="0.25">
      <c r="A12" s="1"/>
      <c r="B12" s="127"/>
      <c r="C12" s="127"/>
      <c r="D12" s="58" t="s">
        <v>0</v>
      </c>
      <c r="E12" s="58" t="s">
        <v>2</v>
      </c>
      <c r="F12" s="58" t="s">
        <v>4</v>
      </c>
      <c r="G12" s="58" t="s">
        <v>6</v>
      </c>
      <c r="H12" s="58" t="s">
        <v>8</v>
      </c>
      <c r="I12" s="58" t="s">
        <v>10</v>
      </c>
      <c r="J12" s="58" t="s">
        <v>12</v>
      </c>
      <c r="K12" s="58" t="s">
        <v>14</v>
      </c>
      <c r="L12" s="58" t="s">
        <v>16</v>
      </c>
      <c r="M12" s="66" t="s">
        <v>25</v>
      </c>
      <c r="N12" s="66" t="s">
        <v>26</v>
      </c>
      <c r="O12" s="66" t="s">
        <v>27</v>
      </c>
      <c r="P12" s="66" t="s">
        <v>28</v>
      </c>
      <c r="Q12" s="66" t="s">
        <v>29</v>
      </c>
      <c r="R12" s="66" t="s">
        <v>30</v>
      </c>
      <c r="T12" s="123"/>
      <c r="V12" s="124"/>
    </row>
    <row r="13" spans="1:22" ht="33" x14ac:dyDescent="0.35">
      <c r="B13" s="53" t="s">
        <v>510</v>
      </c>
      <c r="C13" s="51" t="s">
        <v>511</v>
      </c>
      <c r="D13" s="25">
        <v>1</v>
      </c>
      <c r="E13" s="25">
        <v>1</v>
      </c>
      <c r="F13" s="25">
        <v>1</v>
      </c>
      <c r="G13" s="25"/>
      <c r="H13" s="26">
        <v>2</v>
      </c>
      <c r="I13" s="25">
        <v>1</v>
      </c>
      <c r="J13" s="49">
        <v>2</v>
      </c>
      <c r="K13" s="57"/>
      <c r="L13" s="54"/>
      <c r="M13" s="27"/>
      <c r="N13" s="28"/>
      <c r="O13" s="28"/>
      <c r="P13" s="28" t="s">
        <v>37</v>
      </c>
      <c r="Q13" s="28"/>
      <c r="R13" s="28" t="s">
        <v>512</v>
      </c>
      <c r="S13" s="21"/>
      <c r="T13" s="65"/>
      <c r="U13" s="21"/>
    </row>
    <row r="14" spans="1:22" ht="33" x14ac:dyDescent="0.35">
      <c r="B14" s="53" t="s">
        <v>510</v>
      </c>
      <c r="C14" s="51" t="s">
        <v>513</v>
      </c>
      <c r="D14" s="25">
        <v>1</v>
      </c>
      <c r="E14" s="25"/>
      <c r="F14" s="25">
        <v>1</v>
      </c>
      <c r="G14" s="25"/>
      <c r="H14" s="26">
        <v>1</v>
      </c>
      <c r="I14" s="25"/>
      <c r="J14" s="49">
        <v>1</v>
      </c>
      <c r="K14" s="57"/>
      <c r="L14" s="54"/>
      <c r="M14" s="27"/>
      <c r="N14" s="28"/>
      <c r="O14" s="28"/>
      <c r="P14" s="28" t="s">
        <v>37</v>
      </c>
      <c r="Q14" s="28"/>
      <c r="R14" s="28" t="s">
        <v>48</v>
      </c>
      <c r="S14" s="21"/>
      <c r="T14" s="65"/>
      <c r="U14" s="21"/>
    </row>
    <row r="15" spans="1:22" ht="33" x14ac:dyDescent="0.35">
      <c r="B15" s="53" t="s">
        <v>510</v>
      </c>
      <c r="C15" s="51" t="s">
        <v>514</v>
      </c>
      <c r="D15" s="25">
        <v>1</v>
      </c>
      <c r="E15" s="25"/>
      <c r="F15" s="25">
        <v>1</v>
      </c>
      <c r="G15" s="25"/>
      <c r="H15" s="26">
        <v>1</v>
      </c>
      <c r="I15" s="25">
        <v>1</v>
      </c>
      <c r="J15" s="49">
        <v>2</v>
      </c>
      <c r="K15" s="57"/>
      <c r="L15" s="54"/>
      <c r="M15" s="27"/>
      <c r="N15" s="28"/>
      <c r="O15" s="28"/>
      <c r="P15" s="28" t="s">
        <v>37</v>
      </c>
      <c r="Q15" s="28"/>
      <c r="R15" s="28" t="s">
        <v>48</v>
      </c>
      <c r="S15" s="21"/>
      <c r="T15" s="65"/>
      <c r="U15" s="21"/>
    </row>
    <row r="16" spans="1:22" ht="33" x14ac:dyDescent="0.35">
      <c r="B16" s="53" t="s">
        <v>510</v>
      </c>
      <c r="C16" s="51" t="s">
        <v>515</v>
      </c>
      <c r="D16" s="25">
        <v>1</v>
      </c>
      <c r="E16" s="25"/>
      <c r="F16" s="25">
        <v>1</v>
      </c>
      <c r="G16" s="25"/>
      <c r="H16" s="26">
        <v>1</v>
      </c>
      <c r="I16" s="25"/>
      <c r="J16" s="49">
        <v>1</v>
      </c>
      <c r="K16" s="57"/>
      <c r="L16" s="54"/>
      <c r="M16" s="27"/>
      <c r="N16" s="28"/>
      <c r="O16" s="28"/>
      <c r="P16" s="28" t="s">
        <v>37</v>
      </c>
      <c r="Q16" s="28"/>
      <c r="R16" s="28" t="s">
        <v>516</v>
      </c>
      <c r="S16" s="21"/>
      <c r="T16" s="65"/>
      <c r="U16" s="21"/>
    </row>
    <row r="17" spans="2:21" ht="33" x14ac:dyDescent="0.35">
      <c r="B17" s="53" t="s">
        <v>510</v>
      </c>
      <c r="C17" s="51" t="s">
        <v>517</v>
      </c>
      <c r="D17" s="25"/>
      <c r="E17" s="25"/>
      <c r="F17" s="25">
        <v>1</v>
      </c>
      <c r="G17" s="25"/>
      <c r="H17" s="26">
        <v>1</v>
      </c>
      <c r="I17" s="25"/>
      <c r="J17" s="49">
        <v>2</v>
      </c>
      <c r="K17" s="57"/>
      <c r="L17" s="54"/>
      <c r="M17" s="27"/>
      <c r="N17" s="28"/>
      <c r="O17" s="28"/>
      <c r="P17" s="28" t="s">
        <v>37</v>
      </c>
      <c r="Q17" s="28"/>
      <c r="R17" s="28" t="s">
        <v>93</v>
      </c>
      <c r="S17" s="21"/>
      <c r="T17" s="65"/>
      <c r="U17" s="21"/>
    </row>
    <row r="18" spans="2:21" ht="33" x14ac:dyDescent="0.35">
      <c r="B18" s="53" t="s">
        <v>510</v>
      </c>
      <c r="C18" s="51" t="s">
        <v>518</v>
      </c>
      <c r="D18" s="25">
        <v>1</v>
      </c>
      <c r="E18" s="25"/>
      <c r="F18" s="25">
        <v>1</v>
      </c>
      <c r="G18" s="25"/>
      <c r="H18" s="26">
        <v>2</v>
      </c>
      <c r="I18" s="25"/>
      <c r="J18" s="49">
        <v>1</v>
      </c>
      <c r="K18" s="57"/>
      <c r="L18" s="54"/>
      <c r="M18" s="27"/>
      <c r="N18" s="28"/>
      <c r="O18" s="28"/>
      <c r="P18" s="28" t="s">
        <v>37</v>
      </c>
      <c r="Q18" s="28"/>
      <c r="R18" s="28" t="s">
        <v>516</v>
      </c>
      <c r="S18" s="21"/>
      <c r="T18" s="65"/>
      <c r="U18" s="21"/>
    </row>
    <row r="19" spans="2:21" ht="33" x14ac:dyDescent="0.35">
      <c r="B19" s="53" t="s">
        <v>510</v>
      </c>
      <c r="C19" s="51" t="s">
        <v>519</v>
      </c>
      <c r="D19" s="25"/>
      <c r="E19" s="25"/>
      <c r="F19" s="25">
        <v>1</v>
      </c>
      <c r="G19" s="25"/>
      <c r="H19" s="26">
        <v>1</v>
      </c>
      <c r="I19" s="25"/>
      <c r="J19" s="49">
        <v>1</v>
      </c>
      <c r="K19" s="57"/>
      <c r="L19" s="54"/>
      <c r="M19" s="27"/>
      <c r="N19" s="28"/>
      <c r="O19" s="28"/>
      <c r="P19" s="28" t="s">
        <v>37</v>
      </c>
      <c r="Q19" s="28"/>
      <c r="R19" s="28" t="s">
        <v>93</v>
      </c>
      <c r="S19" s="21"/>
      <c r="T19" s="65"/>
      <c r="U19" s="21"/>
    </row>
    <row r="20" spans="2:21" ht="33" x14ac:dyDescent="0.35">
      <c r="B20" s="53" t="s">
        <v>510</v>
      </c>
      <c r="C20" s="51" t="s">
        <v>520</v>
      </c>
      <c r="D20" s="25">
        <v>1</v>
      </c>
      <c r="E20" s="25">
        <v>1</v>
      </c>
      <c r="F20" s="25">
        <v>1</v>
      </c>
      <c r="G20" s="25"/>
      <c r="H20" s="26">
        <v>3</v>
      </c>
      <c r="I20" s="25"/>
      <c r="J20" s="49">
        <v>3</v>
      </c>
      <c r="K20" s="57"/>
      <c r="L20" s="54"/>
      <c r="M20" s="27"/>
      <c r="N20" s="28"/>
      <c r="O20" s="28"/>
      <c r="P20" s="28" t="s">
        <v>37</v>
      </c>
      <c r="Q20" s="28"/>
      <c r="R20" s="28" t="s">
        <v>93</v>
      </c>
      <c r="S20" s="21"/>
      <c r="T20" s="65"/>
      <c r="U20" s="21"/>
    </row>
    <row r="21" spans="2:21" ht="33" x14ac:dyDescent="0.35">
      <c r="B21" s="53" t="s">
        <v>510</v>
      </c>
      <c r="C21" s="51" t="s">
        <v>521</v>
      </c>
      <c r="D21" s="25">
        <v>1</v>
      </c>
      <c r="E21" s="25"/>
      <c r="F21" s="25">
        <v>1</v>
      </c>
      <c r="G21" s="25"/>
      <c r="H21" s="26">
        <v>2</v>
      </c>
      <c r="I21" s="25"/>
      <c r="J21" s="49">
        <v>1</v>
      </c>
      <c r="K21" s="57"/>
      <c r="L21" s="54"/>
      <c r="M21" s="27"/>
      <c r="N21" s="28"/>
      <c r="O21" s="28"/>
      <c r="P21" s="28" t="s">
        <v>37</v>
      </c>
      <c r="Q21" s="28"/>
      <c r="R21" s="28" t="s">
        <v>90</v>
      </c>
      <c r="S21" s="21"/>
      <c r="T21" s="65"/>
      <c r="U21" s="21"/>
    </row>
    <row r="22" spans="2:21" ht="33" x14ac:dyDescent="0.35">
      <c r="B22" s="53" t="s">
        <v>510</v>
      </c>
      <c r="C22" s="51" t="s">
        <v>522</v>
      </c>
      <c r="D22" s="25">
        <v>1</v>
      </c>
      <c r="E22" s="25">
        <v>1</v>
      </c>
      <c r="F22" s="25">
        <v>1</v>
      </c>
      <c r="G22" s="25"/>
      <c r="H22" s="26">
        <v>1</v>
      </c>
      <c r="I22" s="25"/>
      <c r="J22" s="49">
        <v>3</v>
      </c>
      <c r="K22" s="57"/>
      <c r="L22" s="54"/>
      <c r="M22" s="27"/>
      <c r="N22" s="28"/>
      <c r="O22" s="28"/>
      <c r="P22" s="28" t="s">
        <v>37</v>
      </c>
      <c r="Q22" s="28"/>
      <c r="R22" s="28" t="s">
        <v>48</v>
      </c>
      <c r="S22" s="21"/>
      <c r="T22" s="65"/>
      <c r="U22" s="21"/>
    </row>
    <row r="23" spans="2:21" ht="33" x14ac:dyDescent="0.35">
      <c r="B23" s="53" t="s">
        <v>510</v>
      </c>
      <c r="C23" s="51" t="s">
        <v>523</v>
      </c>
      <c r="D23" s="25">
        <v>1</v>
      </c>
      <c r="E23" s="25"/>
      <c r="F23" s="25">
        <v>1</v>
      </c>
      <c r="G23" s="25"/>
      <c r="H23" s="26">
        <v>1</v>
      </c>
      <c r="I23" s="25"/>
      <c r="J23" s="49">
        <v>1</v>
      </c>
      <c r="K23" s="57"/>
      <c r="L23" s="54"/>
      <c r="M23" s="27"/>
      <c r="N23" s="28"/>
      <c r="O23" s="28"/>
      <c r="P23" s="28" t="s">
        <v>37</v>
      </c>
      <c r="Q23" s="28"/>
      <c r="R23" s="28" t="s">
        <v>99</v>
      </c>
      <c r="S23" s="21"/>
      <c r="T23" s="65"/>
      <c r="U23" s="21"/>
    </row>
    <row r="24" spans="2:21" ht="33" x14ac:dyDescent="0.35">
      <c r="B24" s="53" t="s">
        <v>510</v>
      </c>
      <c r="C24" s="51" t="s">
        <v>524</v>
      </c>
      <c r="D24" s="25"/>
      <c r="E24" s="25">
        <v>1</v>
      </c>
      <c r="F24" s="25"/>
      <c r="G24" s="25"/>
      <c r="H24" s="26">
        <v>1</v>
      </c>
      <c r="I24" s="25"/>
      <c r="J24" s="49">
        <v>3</v>
      </c>
      <c r="K24" s="57"/>
      <c r="L24" s="54"/>
      <c r="M24" s="27"/>
      <c r="N24" s="28"/>
      <c r="O24" s="28"/>
      <c r="P24" s="28" t="s">
        <v>37</v>
      </c>
      <c r="Q24" s="28"/>
      <c r="R24" s="28" t="s">
        <v>99</v>
      </c>
      <c r="S24" s="21"/>
      <c r="T24" s="65"/>
      <c r="U24" s="21"/>
    </row>
    <row r="25" spans="2:21" ht="33" x14ac:dyDescent="0.35">
      <c r="B25" s="53" t="s">
        <v>510</v>
      </c>
      <c r="C25" s="51" t="s">
        <v>525</v>
      </c>
      <c r="D25" s="25">
        <v>1</v>
      </c>
      <c r="E25" s="25">
        <v>1</v>
      </c>
      <c r="F25" s="25">
        <v>1</v>
      </c>
      <c r="G25" s="25"/>
      <c r="H25" s="26">
        <v>3</v>
      </c>
      <c r="I25" s="25"/>
      <c r="J25" s="49">
        <v>1</v>
      </c>
      <c r="K25" s="57"/>
      <c r="L25" s="54"/>
      <c r="M25" s="27"/>
      <c r="N25" s="28"/>
      <c r="O25" s="28"/>
      <c r="P25" s="28" t="s">
        <v>37</v>
      </c>
      <c r="Q25" s="28"/>
      <c r="R25" s="28" t="s">
        <v>48</v>
      </c>
      <c r="S25" s="21"/>
      <c r="T25" s="65"/>
      <c r="U25" s="21"/>
    </row>
    <row r="26" spans="2:21" ht="33" x14ac:dyDescent="0.35">
      <c r="B26" s="53" t="s">
        <v>510</v>
      </c>
      <c r="C26" s="51" t="s">
        <v>526</v>
      </c>
      <c r="D26" s="25">
        <v>1</v>
      </c>
      <c r="E26" s="25"/>
      <c r="F26" s="25">
        <v>1</v>
      </c>
      <c r="G26" s="25"/>
      <c r="H26" s="26">
        <v>2</v>
      </c>
      <c r="I26" s="25"/>
      <c r="J26" s="49">
        <v>2</v>
      </c>
      <c r="K26" s="57"/>
      <c r="L26" s="54"/>
      <c r="M26" s="27"/>
      <c r="N26" s="28"/>
      <c r="O26" s="28"/>
      <c r="P26" s="28" t="s">
        <v>37</v>
      </c>
      <c r="Q26" s="28"/>
      <c r="R26" s="28" t="s">
        <v>48</v>
      </c>
      <c r="S26" s="21"/>
      <c r="T26" s="65"/>
      <c r="U26" s="21"/>
    </row>
    <row r="27" spans="2:21" ht="33" x14ac:dyDescent="0.35">
      <c r="B27" s="53" t="s">
        <v>510</v>
      </c>
      <c r="C27" s="51" t="s">
        <v>527</v>
      </c>
      <c r="D27" s="25"/>
      <c r="E27" s="25">
        <v>1</v>
      </c>
      <c r="F27" s="25">
        <v>1</v>
      </c>
      <c r="G27" s="25"/>
      <c r="H27" s="26">
        <v>1</v>
      </c>
      <c r="I27" s="25"/>
      <c r="J27" s="49">
        <v>2</v>
      </c>
      <c r="K27" s="57"/>
      <c r="L27" s="54"/>
      <c r="M27" s="27"/>
      <c r="N27" s="28"/>
      <c r="O27" s="28"/>
      <c r="P27" s="28" t="s">
        <v>37</v>
      </c>
      <c r="Q27" s="28"/>
      <c r="R27" s="28" t="s">
        <v>512</v>
      </c>
      <c r="S27" s="21"/>
      <c r="U27" s="21"/>
    </row>
    <row r="28" spans="2:21" ht="33" x14ac:dyDescent="0.35">
      <c r="B28" s="53" t="s">
        <v>510</v>
      </c>
      <c r="C28" s="51" t="s">
        <v>528</v>
      </c>
      <c r="D28" s="25">
        <v>1</v>
      </c>
      <c r="E28" s="25">
        <v>1</v>
      </c>
      <c r="F28" s="25">
        <v>1</v>
      </c>
      <c r="G28" s="25"/>
      <c r="H28" s="26">
        <v>2</v>
      </c>
      <c r="I28" s="25"/>
      <c r="J28" s="49">
        <v>3</v>
      </c>
      <c r="K28" s="57"/>
      <c r="L28" s="54"/>
      <c r="M28" s="27"/>
      <c r="N28" s="28"/>
      <c r="O28" s="28"/>
      <c r="P28" s="28" t="s">
        <v>37</v>
      </c>
      <c r="Q28" s="28"/>
      <c r="R28" s="28" t="s">
        <v>90</v>
      </c>
      <c r="S28" s="21"/>
    </row>
    <row r="29" spans="2:21" ht="33" x14ac:dyDescent="0.35">
      <c r="B29" s="53" t="s">
        <v>510</v>
      </c>
      <c r="C29" s="51" t="s">
        <v>529</v>
      </c>
      <c r="D29" s="25">
        <v>1</v>
      </c>
      <c r="E29" s="25">
        <v>1</v>
      </c>
      <c r="F29" s="25">
        <v>1</v>
      </c>
      <c r="G29" s="25"/>
      <c r="H29" s="26">
        <v>2</v>
      </c>
      <c r="I29" s="25"/>
      <c r="J29" s="49">
        <v>1</v>
      </c>
      <c r="K29" s="57"/>
      <c r="L29" s="54"/>
      <c r="M29" s="27"/>
      <c r="N29" s="28"/>
      <c r="O29" s="28"/>
      <c r="P29" s="28" t="s">
        <v>37</v>
      </c>
      <c r="Q29" s="28"/>
      <c r="R29" s="28" t="s">
        <v>93</v>
      </c>
      <c r="S29" s="21"/>
    </row>
    <row r="30" spans="2:21" ht="33" x14ac:dyDescent="0.35">
      <c r="B30" s="53" t="s">
        <v>510</v>
      </c>
      <c r="C30" s="51" t="s">
        <v>530</v>
      </c>
      <c r="D30" s="25"/>
      <c r="E30" s="25">
        <v>1</v>
      </c>
      <c r="F30" s="25">
        <v>1</v>
      </c>
      <c r="G30" s="25"/>
      <c r="H30" s="26">
        <v>1</v>
      </c>
      <c r="I30" s="25"/>
      <c r="J30" s="49">
        <v>3</v>
      </c>
      <c r="K30" s="57"/>
      <c r="L30" s="54"/>
      <c r="M30" s="27"/>
      <c r="N30" s="28"/>
      <c r="O30" s="28"/>
      <c r="P30" s="28" t="s">
        <v>37</v>
      </c>
      <c r="Q30" s="28"/>
      <c r="R30" s="28" t="s">
        <v>48</v>
      </c>
      <c r="S30" s="21"/>
    </row>
    <row r="31" spans="2:21" ht="33" x14ac:dyDescent="0.35">
      <c r="B31" s="53" t="s">
        <v>510</v>
      </c>
      <c r="C31" s="51" t="s">
        <v>531</v>
      </c>
      <c r="D31" s="25">
        <v>1</v>
      </c>
      <c r="E31" s="25">
        <v>1</v>
      </c>
      <c r="F31" s="25">
        <v>1</v>
      </c>
      <c r="G31" s="25"/>
      <c r="H31" s="26">
        <v>1</v>
      </c>
      <c r="I31" s="25"/>
      <c r="J31" s="49">
        <v>1</v>
      </c>
      <c r="K31" s="57"/>
      <c r="L31" s="54"/>
      <c r="M31" s="27"/>
      <c r="N31" s="28"/>
      <c r="O31" s="28"/>
      <c r="P31" s="28" t="s">
        <v>37</v>
      </c>
      <c r="Q31" s="28"/>
      <c r="R31" s="28" t="s">
        <v>48</v>
      </c>
      <c r="S31" s="21"/>
    </row>
    <row r="32" spans="2:21" ht="33" x14ac:dyDescent="0.35">
      <c r="B32" s="53" t="s">
        <v>510</v>
      </c>
      <c r="C32" s="51" t="s">
        <v>532</v>
      </c>
      <c r="D32" s="25">
        <v>1</v>
      </c>
      <c r="E32" s="25">
        <v>1</v>
      </c>
      <c r="F32" s="25">
        <v>1</v>
      </c>
      <c r="G32" s="25"/>
      <c r="H32" s="26">
        <v>3</v>
      </c>
      <c r="I32" s="25"/>
      <c r="J32" s="49">
        <v>2</v>
      </c>
      <c r="K32" s="57"/>
      <c r="L32" s="54"/>
      <c r="M32" s="27"/>
      <c r="N32" s="28"/>
      <c r="O32" s="28"/>
      <c r="P32" s="28" t="s">
        <v>37</v>
      </c>
      <c r="Q32" s="28"/>
      <c r="R32" s="28" t="s">
        <v>99</v>
      </c>
      <c r="S32" s="21"/>
    </row>
    <row r="33" spans="9:11" x14ac:dyDescent="0.45">
      <c r="I33" s="44"/>
      <c r="K33" s="44"/>
    </row>
    <row r="34" spans="9:11" x14ac:dyDescent="0.45">
      <c r="I34" s="44"/>
      <c r="K34" s="44"/>
    </row>
    <row r="35" spans="9:11" x14ac:dyDescent="0.45">
      <c r="I35" s="44"/>
      <c r="K35" s="44"/>
    </row>
    <row r="36" spans="9:11" x14ac:dyDescent="0.45">
      <c r="I36" s="44"/>
      <c r="K36" s="44"/>
    </row>
    <row r="37" spans="9:11" x14ac:dyDescent="0.45">
      <c r="I37" s="44"/>
      <c r="K37" s="44"/>
    </row>
    <row r="38" spans="9:11" x14ac:dyDescent="0.45">
      <c r="I38" s="44"/>
      <c r="K38" s="44"/>
    </row>
    <row r="39" spans="9:11" x14ac:dyDescent="0.45">
      <c r="I39" s="44"/>
      <c r="K39" s="44"/>
    </row>
    <row r="40" spans="9:11" x14ac:dyDescent="0.45">
      <c r="I40" s="44"/>
      <c r="K40" s="44"/>
    </row>
    <row r="41" spans="9:11" x14ac:dyDescent="0.45">
      <c r="I41" s="44"/>
      <c r="K41" s="44"/>
    </row>
    <row r="42" spans="9:11" x14ac:dyDescent="0.45">
      <c r="I42" s="44"/>
      <c r="K42" s="44"/>
    </row>
    <row r="43" spans="9:11" x14ac:dyDescent="0.45">
      <c r="I43" s="44"/>
      <c r="K43" s="44"/>
    </row>
    <row r="44" spans="9:11" x14ac:dyDescent="0.45">
      <c r="I44" s="44"/>
      <c r="K44" s="44"/>
    </row>
    <row r="45" spans="9:11" x14ac:dyDescent="0.45">
      <c r="I45" s="44"/>
      <c r="K45" s="44"/>
    </row>
    <row r="46" spans="9:11" x14ac:dyDescent="0.45">
      <c r="I46" s="44"/>
      <c r="K46" s="44"/>
    </row>
    <row r="47" spans="9:11" x14ac:dyDescent="0.45">
      <c r="I47" s="44"/>
      <c r="K47" s="44"/>
    </row>
    <row r="48" spans="9:11" x14ac:dyDescent="0.45">
      <c r="I48" s="44"/>
      <c r="K48" s="44"/>
    </row>
    <row r="49" spans="9:11" x14ac:dyDescent="0.45">
      <c r="I49" s="44"/>
      <c r="K49" s="44"/>
    </row>
    <row r="50" spans="9:11" x14ac:dyDescent="0.45">
      <c r="I50" s="44"/>
      <c r="K50" s="44"/>
    </row>
    <row r="51" spans="9:11" x14ac:dyDescent="0.45">
      <c r="I51" s="44"/>
      <c r="K51" s="44"/>
    </row>
    <row r="52" spans="9:11" x14ac:dyDescent="0.45">
      <c r="I52" s="44"/>
      <c r="K52" s="44"/>
    </row>
    <row r="53" spans="9:11" x14ac:dyDescent="0.45">
      <c r="I53" s="44"/>
      <c r="K53" s="44"/>
    </row>
    <row r="54" spans="9:11" x14ac:dyDescent="0.45">
      <c r="I54" s="44"/>
      <c r="K54" s="44"/>
    </row>
    <row r="55" spans="9:11" x14ac:dyDescent="0.45">
      <c r="I55" s="44"/>
      <c r="K55" s="44"/>
    </row>
    <row r="56" spans="9:11" x14ac:dyDescent="0.45">
      <c r="I56" s="44"/>
      <c r="K56" s="44"/>
    </row>
    <row r="57" spans="9:11" x14ac:dyDescent="0.45">
      <c r="I57" s="44"/>
      <c r="K57" s="44"/>
    </row>
    <row r="58" spans="9:11" x14ac:dyDescent="0.45">
      <c r="I58" s="44"/>
      <c r="K58" s="44"/>
    </row>
    <row r="59" spans="9:11" x14ac:dyDescent="0.45">
      <c r="I59" s="44"/>
      <c r="K59" s="44"/>
    </row>
    <row r="60" spans="9:11" x14ac:dyDescent="0.45">
      <c r="I60" s="44"/>
      <c r="K60" s="44"/>
    </row>
    <row r="61" spans="9:11" x14ac:dyDescent="0.45">
      <c r="I61" s="44"/>
      <c r="K61" s="44"/>
    </row>
    <row r="62" spans="9:11" x14ac:dyDescent="0.45">
      <c r="I62" s="44"/>
      <c r="K62" s="44"/>
    </row>
    <row r="63" spans="9:11" x14ac:dyDescent="0.45">
      <c r="I63" s="44"/>
      <c r="K63" s="44"/>
    </row>
    <row r="64" spans="9:11" x14ac:dyDescent="0.45">
      <c r="I64" s="44"/>
      <c r="K64" s="44"/>
    </row>
    <row r="65" spans="9:11" x14ac:dyDescent="0.45">
      <c r="I65" s="44"/>
      <c r="K65" s="44"/>
    </row>
    <row r="66" spans="9:11" x14ac:dyDescent="0.45">
      <c r="I66" s="44"/>
      <c r="K66" s="44"/>
    </row>
    <row r="67" spans="9:11" x14ac:dyDescent="0.45">
      <c r="I67" s="44"/>
      <c r="K67" s="44"/>
    </row>
    <row r="68" spans="9:11" x14ac:dyDescent="0.45">
      <c r="I68" s="44"/>
      <c r="K68" s="44"/>
    </row>
    <row r="69" spans="9:11" x14ac:dyDescent="0.45">
      <c r="I69" s="44"/>
      <c r="K69" s="44"/>
    </row>
    <row r="70" spans="9:11" x14ac:dyDescent="0.45">
      <c r="I70" s="44"/>
      <c r="K70" s="44"/>
    </row>
    <row r="71" spans="9:11" x14ac:dyDescent="0.45">
      <c r="I71" s="44"/>
      <c r="K71" s="44"/>
    </row>
    <row r="72" spans="9:11" x14ac:dyDescent="0.45">
      <c r="I72" s="44"/>
      <c r="K72" s="44"/>
    </row>
    <row r="73" spans="9:11" x14ac:dyDescent="0.45">
      <c r="I73" s="44"/>
      <c r="K73" s="44"/>
    </row>
    <row r="74" spans="9:11" x14ac:dyDescent="0.45">
      <c r="I74" s="44"/>
      <c r="K74" s="44"/>
    </row>
    <row r="75" spans="9:11" x14ac:dyDescent="0.45">
      <c r="I75" s="44"/>
      <c r="K75" s="44"/>
    </row>
    <row r="76" spans="9:11" x14ac:dyDescent="0.45">
      <c r="I76" s="44"/>
      <c r="K76" s="44"/>
    </row>
    <row r="77" spans="9:11" x14ac:dyDescent="0.45">
      <c r="I77" s="44"/>
      <c r="K77" s="44"/>
    </row>
    <row r="78" spans="9:11" x14ac:dyDescent="0.45">
      <c r="I78" s="44"/>
      <c r="K78" s="44"/>
    </row>
    <row r="79" spans="9:11" x14ac:dyDescent="0.45">
      <c r="I79" s="44"/>
      <c r="K79" s="44"/>
    </row>
    <row r="80" spans="9:11" x14ac:dyDescent="0.45">
      <c r="I80" s="44"/>
      <c r="K80" s="44"/>
    </row>
    <row r="81" spans="9:11" x14ac:dyDescent="0.45">
      <c r="I81" s="44"/>
      <c r="K81" s="44"/>
    </row>
    <row r="82" spans="9:11" x14ac:dyDescent="0.45">
      <c r="I82" s="44"/>
      <c r="K82" s="44"/>
    </row>
    <row r="83" spans="9:11" x14ac:dyDescent="0.45">
      <c r="I83" s="44"/>
      <c r="K83" s="44"/>
    </row>
    <row r="84" spans="9:11" x14ac:dyDescent="0.45">
      <c r="I84" s="44"/>
      <c r="K84" s="44"/>
    </row>
    <row r="85" spans="9:11" x14ac:dyDescent="0.45">
      <c r="I85" s="44"/>
      <c r="K85" s="44"/>
    </row>
    <row r="86" spans="9:11" x14ac:dyDescent="0.45">
      <c r="I86" s="44"/>
      <c r="K86" s="44"/>
    </row>
    <row r="87" spans="9:11" x14ac:dyDescent="0.45">
      <c r="I87" s="44"/>
      <c r="K87" s="44"/>
    </row>
    <row r="88" spans="9:11" x14ac:dyDescent="0.45">
      <c r="I88" s="44"/>
      <c r="K88" s="44"/>
    </row>
    <row r="89" spans="9:11" x14ac:dyDescent="0.45">
      <c r="I89" s="44"/>
      <c r="K89" s="44"/>
    </row>
    <row r="90" spans="9:11" x14ac:dyDescent="0.45">
      <c r="I90" s="44"/>
      <c r="K90" s="44"/>
    </row>
    <row r="91" spans="9:11" x14ac:dyDescent="0.45">
      <c r="I91" s="44"/>
      <c r="K91" s="44"/>
    </row>
    <row r="92" spans="9:11" x14ac:dyDescent="0.45">
      <c r="I92" s="44"/>
      <c r="K92" s="44"/>
    </row>
    <row r="93" spans="9:11" x14ac:dyDescent="0.45">
      <c r="I93" s="44"/>
      <c r="K93" s="44"/>
    </row>
    <row r="94" spans="9:11" x14ac:dyDescent="0.45">
      <c r="I94" s="44"/>
      <c r="K94" s="44"/>
    </row>
    <row r="95" spans="9:11" x14ac:dyDescent="0.45">
      <c r="I95" s="44"/>
      <c r="K95" s="44"/>
    </row>
    <row r="96" spans="9:11" x14ac:dyDescent="0.45">
      <c r="I96" s="44"/>
      <c r="K96" s="44"/>
    </row>
    <row r="97" spans="9:11" x14ac:dyDescent="0.45">
      <c r="I97" s="44"/>
      <c r="K97" s="44"/>
    </row>
    <row r="98" spans="9:11" x14ac:dyDescent="0.45">
      <c r="I98" s="44"/>
      <c r="K98" s="44"/>
    </row>
    <row r="99" spans="9:11" x14ac:dyDescent="0.45">
      <c r="I99" s="44"/>
      <c r="K99" s="44"/>
    </row>
    <row r="100" spans="9:11" x14ac:dyDescent="0.45">
      <c r="I100" s="44"/>
      <c r="K100" s="44"/>
    </row>
    <row r="101" spans="9:11" x14ac:dyDescent="0.45">
      <c r="I101" s="44"/>
      <c r="K101" s="44"/>
    </row>
    <row r="102" spans="9:11" x14ac:dyDescent="0.45">
      <c r="I102" s="44"/>
      <c r="K102" s="44"/>
    </row>
    <row r="103" spans="9:11" x14ac:dyDescent="0.45">
      <c r="I103" s="44"/>
      <c r="K103" s="44"/>
    </row>
    <row r="104" spans="9:11" x14ac:dyDescent="0.45">
      <c r="I104" s="44"/>
      <c r="K104" s="44"/>
    </row>
    <row r="105" spans="9:11" x14ac:dyDescent="0.45">
      <c r="I105" s="44"/>
      <c r="K105" s="44"/>
    </row>
    <row r="106" spans="9:11" x14ac:dyDescent="0.45">
      <c r="I106" s="44"/>
      <c r="K106" s="44"/>
    </row>
    <row r="107" spans="9:11" x14ac:dyDescent="0.45">
      <c r="I107" s="44"/>
      <c r="K107" s="44"/>
    </row>
    <row r="108" spans="9:11" x14ac:dyDescent="0.45">
      <c r="I108" s="44"/>
      <c r="K108" s="44"/>
    </row>
    <row r="109" spans="9:11" x14ac:dyDescent="0.45">
      <c r="I109" s="44"/>
      <c r="K109" s="44"/>
    </row>
    <row r="110" spans="9:11" x14ac:dyDescent="0.45">
      <c r="I110" s="44"/>
      <c r="K110" s="44"/>
    </row>
    <row r="111" spans="9:11" x14ac:dyDescent="0.45">
      <c r="I111" s="44"/>
      <c r="K111" s="44"/>
    </row>
    <row r="112" spans="9:11" x14ac:dyDescent="0.45">
      <c r="I112" s="44"/>
      <c r="K112" s="44"/>
    </row>
    <row r="113" spans="9:11" x14ac:dyDescent="0.45">
      <c r="I113" s="44"/>
      <c r="K113" s="44"/>
    </row>
    <row r="114" spans="9:11" x14ac:dyDescent="0.45">
      <c r="I114" s="44"/>
      <c r="K114" s="44"/>
    </row>
    <row r="115" spans="9:11" x14ac:dyDescent="0.45">
      <c r="I115" s="44"/>
      <c r="K115" s="44"/>
    </row>
    <row r="116" spans="9:11" x14ac:dyDescent="0.45">
      <c r="I116" s="44"/>
      <c r="K116" s="44"/>
    </row>
    <row r="117" spans="9:11" x14ac:dyDescent="0.45">
      <c r="I117" s="44"/>
      <c r="K117" s="44"/>
    </row>
    <row r="118" spans="9:11" x14ac:dyDescent="0.45">
      <c r="I118" s="44"/>
      <c r="K118" s="44"/>
    </row>
    <row r="119" spans="9:11" x14ac:dyDescent="0.45">
      <c r="I119" s="44"/>
      <c r="K119" s="44"/>
    </row>
    <row r="120" spans="9:11" x14ac:dyDescent="0.45">
      <c r="I120" s="44"/>
      <c r="K120" s="44"/>
    </row>
    <row r="121" spans="9:11" x14ac:dyDescent="0.45">
      <c r="I121" s="44"/>
      <c r="K121" s="44"/>
    </row>
    <row r="122" spans="9:11" x14ac:dyDescent="0.45">
      <c r="I122" s="44"/>
      <c r="K122" s="44"/>
    </row>
    <row r="123" spans="9:11" x14ac:dyDescent="0.45">
      <c r="I123" s="44"/>
      <c r="K123" s="44"/>
    </row>
    <row r="124" spans="9:11" x14ac:dyDescent="0.45">
      <c r="I124" s="44"/>
      <c r="K124" s="44"/>
    </row>
    <row r="125" spans="9:11" x14ac:dyDescent="0.45">
      <c r="I125" s="44"/>
      <c r="K125" s="44"/>
    </row>
    <row r="126" spans="9:11" x14ac:dyDescent="0.45">
      <c r="I126" s="44"/>
      <c r="K126" s="44"/>
    </row>
    <row r="127" spans="9:11" x14ac:dyDescent="0.45">
      <c r="I127" s="44"/>
      <c r="K127" s="44"/>
    </row>
    <row r="128" spans="9:11" x14ac:dyDescent="0.45">
      <c r="I128" s="44"/>
      <c r="K128" s="44"/>
    </row>
    <row r="129" spans="9:11" x14ac:dyDescent="0.45">
      <c r="I129" s="44"/>
      <c r="K129" s="44"/>
    </row>
    <row r="130" spans="9:11" x14ac:dyDescent="0.45">
      <c r="I130" s="44"/>
      <c r="K130" s="44"/>
    </row>
    <row r="131" spans="9:11" x14ac:dyDescent="0.45">
      <c r="I131" s="44"/>
      <c r="K131" s="44"/>
    </row>
    <row r="132" spans="9:11" x14ac:dyDescent="0.45">
      <c r="I132" s="44"/>
      <c r="K132" s="44"/>
    </row>
    <row r="133" spans="9:11" x14ac:dyDescent="0.45">
      <c r="I133" s="44"/>
      <c r="K133" s="44"/>
    </row>
    <row r="134" spans="9:11" x14ac:dyDescent="0.45">
      <c r="I134" s="44"/>
      <c r="K134" s="44"/>
    </row>
    <row r="135" spans="9:11" x14ac:dyDescent="0.45">
      <c r="I135" s="44"/>
      <c r="K135" s="44"/>
    </row>
    <row r="136" spans="9:11" x14ac:dyDescent="0.45">
      <c r="I136" s="44"/>
      <c r="K136" s="44"/>
    </row>
    <row r="137" spans="9:11" x14ac:dyDescent="0.45">
      <c r="I137" s="44"/>
      <c r="K137" s="44"/>
    </row>
    <row r="138" spans="9:11" x14ac:dyDescent="0.45">
      <c r="I138" s="44"/>
      <c r="K138" s="44"/>
    </row>
    <row r="139" spans="9:11" x14ac:dyDescent="0.45">
      <c r="I139" s="44"/>
      <c r="K139" s="44"/>
    </row>
    <row r="140" spans="9:11" x14ac:dyDescent="0.45">
      <c r="I140" s="44"/>
      <c r="K140" s="44"/>
    </row>
    <row r="141" spans="9:11" x14ac:dyDescent="0.45">
      <c r="I141" s="44"/>
      <c r="K141" s="44"/>
    </row>
    <row r="142" spans="9:11" x14ac:dyDescent="0.45">
      <c r="I142" s="44"/>
      <c r="K142" s="44"/>
    </row>
    <row r="143" spans="9:11" x14ac:dyDescent="0.45">
      <c r="I143" s="44"/>
      <c r="K143" s="44"/>
    </row>
    <row r="144" spans="9:11" x14ac:dyDescent="0.45">
      <c r="I144" s="44"/>
      <c r="K144" s="44"/>
    </row>
    <row r="145" spans="9:11" x14ac:dyDescent="0.45">
      <c r="I145" s="44"/>
      <c r="K145" s="44"/>
    </row>
    <row r="146" spans="9:11" x14ac:dyDescent="0.45">
      <c r="I146" s="44"/>
      <c r="K146" s="44"/>
    </row>
    <row r="147" spans="9:11" x14ac:dyDescent="0.45">
      <c r="I147" s="44"/>
      <c r="K147" s="44"/>
    </row>
    <row r="148" spans="9:11" x14ac:dyDescent="0.45">
      <c r="I148" s="44"/>
      <c r="K148" s="44"/>
    </row>
    <row r="149" spans="9:11" x14ac:dyDescent="0.45">
      <c r="I149" s="44"/>
      <c r="K149" s="44"/>
    </row>
    <row r="150" spans="9:11" x14ac:dyDescent="0.45">
      <c r="I150" s="44"/>
      <c r="K150" s="44"/>
    </row>
    <row r="151" spans="9:11" x14ac:dyDescent="0.45">
      <c r="I151" s="44"/>
      <c r="K151" s="44"/>
    </row>
    <row r="152" spans="9:11" x14ac:dyDescent="0.45">
      <c r="I152" s="44"/>
      <c r="K152" s="44"/>
    </row>
    <row r="153" spans="9:11" x14ac:dyDescent="0.45">
      <c r="I153" s="44"/>
      <c r="K153" s="44"/>
    </row>
    <row r="154" spans="9:11" x14ac:dyDescent="0.45">
      <c r="I154" s="44"/>
      <c r="K154" s="44"/>
    </row>
    <row r="155" spans="9:11" x14ac:dyDescent="0.45">
      <c r="I155" s="44"/>
      <c r="K155" s="44"/>
    </row>
    <row r="156" spans="9:11" x14ac:dyDescent="0.45">
      <c r="I156" s="44"/>
      <c r="K156" s="44"/>
    </row>
    <row r="157" spans="9:11" x14ac:dyDescent="0.45">
      <c r="I157" s="44"/>
      <c r="K157" s="44"/>
    </row>
    <row r="158" spans="9:11" x14ac:dyDescent="0.45">
      <c r="I158" s="44"/>
      <c r="K158" s="44"/>
    </row>
    <row r="159" spans="9:11" x14ac:dyDescent="0.45">
      <c r="I159" s="44"/>
      <c r="K159" s="44"/>
    </row>
    <row r="160" spans="9:11" x14ac:dyDescent="0.45">
      <c r="I160" s="44"/>
      <c r="K160" s="44"/>
    </row>
    <row r="161" spans="9:11" x14ac:dyDescent="0.45">
      <c r="I161" s="44"/>
      <c r="K161" s="44"/>
    </row>
    <row r="162" spans="9:11" x14ac:dyDescent="0.45">
      <c r="I162" s="44"/>
      <c r="K162" s="44"/>
    </row>
    <row r="163" spans="9:11" x14ac:dyDescent="0.45">
      <c r="I163" s="44"/>
      <c r="K163" s="44"/>
    </row>
    <row r="164" spans="9:11" x14ac:dyDescent="0.45">
      <c r="I164" s="44"/>
      <c r="K164" s="44"/>
    </row>
    <row r="165" spans="9:11" x14ac:dyDescent="0.45">
      <c r="I165" s="44"/>
      <c r="K165" s="44"/>
    </row>
    <row r="166" spans="9:11" x14ac:dyDescent="0.45">
      <c r="I166" s="44"/>
      <c r="K166" s="44"/>
    </row>
    <row r="167" spans="9:11" x14ac:dyDescent="0.45">
      <c r="I167" s="44"/>
      <c r="K167" s="44"/>
    </row>
    <row r="168" spans="9:11" x14ac:dyDescent="0.45">
      <c r="I168" s="44"/>
      <c r="K168" s="44"/>
    </row>
    <row r="169" spans="9:11" x14ac:dyDescent="0.45">
      <c r="I169" s="44"/>
      <c r="K169" s="44"/>
    </row>
    <row r="170" spans="9:11" x14ac:dyDescent="0.45">
      <c r="I170" s="44"/>
      <c r="K170" s="44"/>
    </row>
    <row r="171" spans="9:11" x14ac:dyDescent="0.45">
      <c r="I171" s="44"/>
      <c r="K171" s="44"/>
    </row>
    <row r="172" spans="9:11" x14ac:dyDescent="0.45">
      <c r="I172" s="44"/>
      <c r="K172" s="44"/>
    </row>
    <row r="173" spans="9:11" x14ac:dyDescent="0.45">
      <c r="I173" s="44"/>
      <c r="K173" s="44"/>
    </row>
    <row r="174" spans="9:11" x14ac:dyDescent="0.45">
      <c r="I174" s="44"/>
      <c r="K174" s="44"/>
    </row>
    <row r="175" spans="9:11" x14ac:dyDescent="0.45">
      <c r="I175" s="44"/>
      <c r="K175" s="44"/>
    </row>
    <row r="176" spans="9:11" x14ac:dyDescent="0.45">
      <c r="I176" s="44"/>
      <c r="K176" s="44"/>
    </row>
    <row r="177" spans="9:11" x14ac:dyDescent="0.45">
      <c r="I177" s="44"/>
      <c r="K177" s="44"/>
    </row>
    <row r="178" spans="9:11" x14ac:dyDescent="0.45">
      <c r="I178" s="44"/>
      <c r="K178" s="44"/>
    </row>
    <row r="179" spans="9:11" x14ac:dyDescent="0.45">
      <c r="I179" s="44"/>
      <c r="K179" s="44"/>
    </row>
    <row r="180" spans="9:11" x14ac:dyDescent="0.45">
      <c r="I180" s="44"/>
      <c r="K180" s="44"/>
    </row>
    <row r="181" spans="9:11" x14ac:dyDescent="0.45">
      <c r="I181" s="44"/>
      <c r="K181" s="44"/>
    </row>
    <row r="182" spans="9:11" x14ac:dyDescent="0.45">
      <c r="I182" s="44"/>
      <c r="K182" s="44"/>
    </row>
  </sheetData>
  <autoFilter ref="A12:Q12" xr:uid="{1F4C6C0F-F0F9-4759-A011-90726B7F7AEB}"/>
  <mergeCells count="27">
    <mergeCell ref="F2:L2"/>
    <mergeCell ref="D3:E3"/>
    <mergeCell ref="F3:L3"/>
    <mergeCell ref="D4:E4"/>
    <mergeCell ref="F4:L4"/>
    <mergeCell ref="D5:E5"/>
    <mergeCell ref="F5:L5"/>
    <mergeCell ref="D6:E6"/>
    <mergeCell ref="F6:L6"/>
    <mergeCell ref="D7:E7"/>
    <mergeCell ref="F7:L7"/>
    <mergeCell ref="T11:T12"/>
    <mergeCell ref="V11:V12"/>
    <mergeCell ref="D8:E8"/>
    <mergeCell ref="F8:L8"/>
    <mergeCell ref="D9:E9"/>
    <mergeCell ref="F9:L9"/>
    <mergeCell ref="B10:T10"/>
    <mergeCell ref="B11:B12"/>
    <mergeCell ref="C11:C12"/>
    <mergeCell ref="D11:L11"/>
    <mergeCell ref="M11:R11"/>
    <mergeCell ref="B1:C9"/>
    <mergeCell ref="D1:E1"/>
    <mergeCell ref="F1:L1"/>
    <mergeCell ref="M1:V9"/>
    <mergeCell ref="D2:E2"/>
  </mergeCells>
  <conditionalFormatting sqref="L33:L1048576">
    <cfRule type="colorScale" priority="10">
      <colorScale>
        <cfvo type="min"/>
        <cfvo type="percentile" val="50"/>
        <cfvo type="max"/>
        <color rgb="FFF8696B"/>
        <color rgb="FFFFEB84"/>
        <color rgb="FF63BE7B"/>
      </colorScale>
    </cfRule>
  </conditionalFormatting>
  <conditionalFormatting sqref="M13:M32">
    <cfRule type="containsText" dxfId="2" priority="1" operator="containsText" text="rojo">
      <formula>NOT(ISERROR(SEARCH("rojo",M13)))</formula>
    </cfRule>
    <cfRule type="containsText" dxfId="1" priority="2" operator="containsText" text="amarillo">
      <formula>NOT(ISERROR(SEARCH("amarillo",M13)))</formula>
    </cfRule>
    <cfRule type="containsText" dxfId="0" priority="3" operator="containsText" text="Verde">
      <formula>NOT(ISERROR(SEARCH("Verde",M13)))</formula>
    </cfRule>
  </conditionalFormatting>
  <conditionalFormatting sqref="L13:L32">
    <cfRule type="colorScale" priority="4">
      <colorScale>
        <cfvo type="min"/>
        <cfvo type="percentile" val="50"/>
        <cfvo type="max"/>
        <color rgb="FFF8696B"/>
        <color rgb="FFFFEB84"/>
        <color rgb="FF63BE7B"/>
      </colorScale>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C67AABC-CFBC-46C9-955F-87E1FDB44A64}">
          <x14:formula1>
            <xm:f>PPto!$S$3:$S$8</xm:f>
          </x14:formula1>
          <xm:sqref>Q33:Q1048576</xm:sqref>
        </x14:dataValidation>
        <x14:dataValidation type="list" allowBlank="1" showInputMessage="1" showErrorMessage="1" xr:uid="{ACECB4F7-DDF3-462C-BF95-AA89DF18664C}">
          <x14:formula1>
            <xm:f>PPto!$P$3:$P$5</xm:f>
          </x14:formula1>
          <xm:sqref>M33:M1048576</xm:sqref>
        </x14:dataValidation>
        <x14:dataValidation type="list" allowBlank="1" showInputMessage="1" showErrorMessage="1" xr:uid="{165677A2-BF2B-4CD3-B861-681F5DD12A64}">
          <x14:formula1>
            <xm:f>PPto!$N$2:$N$4</xm:f>
          </x14:formula1>
          <xm:sqref>J13:J32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C1847-B702-433F-9397-30B3B654D4E0}">
  <dimension ref="B1:T56"/>
  <sheetViews>
    <sheetView workbookViewId="0">
      <selection activeCell="S27" sqref="S27"/>
    </sheetView>
  </sheetViews>
  <sheetFormatPr baseColWidth="10" defaultColWidth="11.453125" defaultRowHeight="14.5" x14ac:dyDescent="0.35"/>
  <cols>
    <col min="1" max="1" width="1.7265625" customWidth="1"/>
    <col min="2" max="2" width="34.7265625" customWidth="1"/>
    <col min="5" max="5" width="10.7265625" bestFit="1" customWidth="1"/>
    <col min="6" max="8" width="7.7265625" customWidth="1"/>
    <col min="9" max="9" width="8.26953125" bestFit="1" customWidth="1"/>
    <col min="10" max="10" width="7.7265625" customWidth="1"/>
    <col min="16" max="16" width="19" customWidth="1"/>
    <col min="17" max="17" width="31.453125" customWidth="1"/>
    <col min="19" max="19" width="23.1796875" customWidth="1"/>
    <col min="20" max="20" width="69.7265625" customWidth="1"/>
  </cols>
  <sheetData>
    <row r="1" spans="2:20" ht="15" thickBot="1" x14ac:dyDescent="0.4"/>
    <row r="2" spans="2:20" ht="32" thickTop="1" x14ac:dyDescent="0.35">
      <c r="M2" s="15"/>
      <c r="N2">
        <v>3</v>
      </c>
      <c r="O2" s="14" t="s">
        <v>28</v>
      </c>
      <c r="P2" s="14" t="s">
        <v>533</v>
      </c>
      <c r="Q2" s="14" t="s">
        <v>534</v>
      </c>
      <c r="R2" s="14" t="s">
        <v>27</v>
      </c>
      <c r="S2" s="14" t="s">
        <v>535</v>
      </c>
    </row>
    <row r="3" spans="2:20" ht="63.75" customHeight="1" x14ac:dyDescent="0.35">
      <c r="B3" s="131"/>
      <c r="C3" s="129"/>
      <c r="D3" s="129"/>
      <c r="E3" s="130"/>
      <c r="F3" s="130"/>
      <c r="G3" s="130"/>
      <c r="H3" s="130"/>
      <c r="I3" s="130"/>
      <c r="J3" s="130"/>
      <c r="M3" t="s">
        <v>536</v>
      </c>
      <c r="N3">
        <v>2</v>
      </c>
      <c r="O3" t="s">
        <v>213</v>
      </c>
      <c r="P3" t="s">
        <v>47</v>
      </c>
      <c r="Q3" t="s">
        <v>58</v>
      </c>
      <c r="R3" t="s">
        <v>54</v>
      </c>
      <c r="S3" t="s">
        <v>39</v>
      </c>
      <c r="T3" s="17" t="s">
        <v>537</v>
      </c>
    </row>
    <row r="4" spans="2:20" ht="32.25" customHeight="1" x14ac:dyDescent="0.45">
      <c r="B4" s="131"/>
      <c r="C4" s="129"/>
      <c r="D4" s="129"/>
      <c r="E4" s="107"/>
      <c r="F4" s="107"/>
      <c r="G4" s="107"/>
      <c r="H4" s="107"/>
      <c r="I4" s="107"/>
      <c r="J4" s="107"/>
      <c r="M4" t="s">
        <v>538</v>
      </c>
      <c r="N4">
        <v>1</v>
      </c>
      <c r="O4" t="s">
        <v>154</v>
      </c>
      <c r="P4" t="s">
        <v>57</v>
      </c>
      <c r="Q4" t="s">
        <v>36</v>
      </c>
      <c r="R4" t="s">
        <v>37</v>
      </c>
      <c r="S4" s="18" t="s">
        <v>93</v>
      </c>
      <c r="T4" s="18" t="s">
        <v>539</v>
      </c>
    </row>
    <row r="5" spans="2:20" ht="49.5" x14ac:dyDescent="0.45">
      <c r="B5" s="107"/>
      <c r="C5" s="107"/>
      <c r="D5" s="107"/>
      <c r="E5" s="108"/>
      <c r="F5" s="108"/>
      <c r="G5" s="108"/>
      <c r="H5" s="108"/>
      <c r="I5" s="108"/>
      <c r="J5" s="108"/>
      <c r="O5" t="s">
        <v>63</v>
      </c>
      <c r="P5" t="s">
        <v>35</v>
      </c>
      <c r="Q5" t="s">
        <v>80</v>
      </c>
      <c r="R5" t="s">
        <v>62</v>
      </c>
      <c r="S5" s="18" t="s">
        <v>75</v>
      </c>
      <c r="T5" s="18" t="s">
        <v>540</v>
      </c>
    </row>
    <row r="6" spans="2:20" ht="66" x14ac:dyDescent="0.45">
      <c r="B6" s="107"/>
      <c r="C6" s="107"/>
      <c r="D6" s="107"/>
      <c r="E6" s="108"/>
      <c r="F6" s="108"/>
      <c r="G6" s="108"/>
      <c r="H6" s="108"/>
      <c r="I6" s="108"/>
      <c r="J6" s="108"/>
      <c r="O6" t="s">
        <v>177</v>
      </c>
      <c r="Q6" t="s">
        <v>98</v>
      </c>
      <c r="S6" s="18" t="s">
        <v>48</v>
      </c>
      <c r="T6" s="18" t="s">
        <v>541</v>
      </c>
    </row>
    <row r="7" spans="2:20" ht="33" x14ac:dyDescent="0.45">
      <c r="B7" s="107"/>
      <c r="C7" s="107"/>
      <c r="D7" s="107"/>
      <c r="E7" s="108"/>
      <c r="F7" s="108"/>
      <c r="G7" s="108"/>
      <c r="H7" s="108"/>
      <c r="I7" s="108"/>
      <c r="J7" s="108"/>
      <c r="O7" t="s">
        <v>542</v>
      </c>
      <c r="Q7" t="s">
        <v>129</v>
      </c>
      <c r="S7" s="18" t="s">
        <v>99</v>
      </c>
      <c r="T7" s="18" t="s">
        <v>543</v>
      </c>
    </row>
    <row r="8" spans="2:20" ht="33" x14ac:dyDescent="0.45">
      <c r="B8" s="107"/>
      <c r="C8" s="107"/>
      <c r="D8" s="107"/>
      <c r="E8" s="108"/>
      <c r="F8" s="108"/>
      <c r="G8" s="108"/>
      <c r="H8" s="108"/>
      <c r="I8" s="108"/>
      <c r="J8" s="108"/>
      <c r="O8" t="s">
        <v>66</v>
      </c>
      <c r="Q8" t="s">
        <v>427</v>
      </c>
      <c r="S8" s="18" t="s">
        <v>90</v>
      </c>
      <c r="T8" s="18" t="s">
        <v>544</v>
      </c>
    </row>
    <row r="9" spans="2:20" ht="16.5" x14ac:dyDescent="0.45">
      <c r="B9" s="107"/>
      <c r="C9" s="107"/>
      <c r="D9" s="107"/>
      <c r="E9" s="108"/>
      <c r="F9" s="108"/>
      <c r="G9" s="108"/>
      <c r="H9" s="108"/>
      <c r="I9" s="108"/>
      <c r="J9" s="108"/>
      <c r="O9" t="s">
        <v>98</v>
      </c>
      <c r="Q9" t="s">
        <v>430</v>
      </c>
      <c r="S9" s="16" t="s">
        <v>84</v>
      </c>
    </row>
    <row r="10" spans="2:20" ht="16.5" x14ac:dyDescent="0.45">
      <c r="B10" s="107"/>
      <c r="C10" s="107"/>
      <c r="D10" s="107"/>
      <c r="E10" s="108"/>
      <c r="F10" s="108"/>
      <c r="G10" s="108"/>
      <c r="H10" s="108"/>
      <c r="I10" s="108"/>
      <c r="J10" s="108"/>
      <c r="O10" t="s">
        <v>58</v>
      </c>
      <c r="S10" s="16"/>
    </row>
    <row r="11" spans="2:20" ht="16.5" x14ac:dyDescent="0.45">
      <c r="B11" s="107"/>
      <c r="C11" s="107"/>
      <c r="D11" s="107"/>
      <c r="E11" s="108"/>
      <c r="F11" s="108"/>
      <c r="G11" s="108"/>
      <c r="H11" s="108"/>
      <c r="I11" s="108"/>
      <c r="J11" s="108"/>
      <c r="O11" t="s">
        <v>545</v>
      </c>
      <c r="S11" s="16"/>
    </row>
    <row r="12" spans="2:20" ht="16.5" x14ac:dyDescent="0.45">
      <c r="B12" s="107"/>
      <c r="C12" s="107"/>
      <c r="D12" s="107"/>
      <c r="E12" s="108"/>
      <c r="F12" s="108"/>
      <c r="G12" s="108"/>
      <c r="H12" s="108"/>
      <c r="I12" s="108"/>
      <c r="J12" s="108"/>
      <c r="O12" t="s">
        <v>546</v>
      </c>
      <c r="S12" s="16"/>
    </row>
    <row r="13" spans="2:20" ht="16.5" x14ac:dyDescent="0.45">
      <c r="B13" s="107"/>
      <c r="C13" s="107"/>
      <c r="D13" s="107"/>
      <c r="E13" s="108"/>
      <c r="F13" s="108"/>
      <c r="G13" s="108"/>
      <c r="H13" s="108"/>
      <c r="I13" s="108"/>
      <c r="J13" s="108"/>
      <c r="O13" t="s">
        <v>547</v>
      </c>
      <c r="S13" s="16"/>
    </row>
    <row r="14" spans="2:20" ht="16.5" x14ac:dyDescent="0.45">
      <c r="B14" s="107"/>
      <c r="C14" s="107"/>
      <c r="D14" s="107"/>
      <c r="E14" s="108"/>
      <c r="F14" s="108"/>
      <c r="G14" s="108"/>
      <c r="H14" s="108"/>
      <c r="I14" s="108"/>
      <c r="J14" s="108"/>
      <c r="O14" t="s">
        <v>548</v>
      </c>
      <c r="S14" s="16"/>
    </row>
    <row r="15" spans="2:20" ht="16.5" x14ac:dyDescent="0.45">
      <c r="B15" s="107"/>
      <c r="C15" s="107"/>
      <c r="D15" s="107"/>
      <c r="E15" s="108"/>
      <c r="F15" s="108"/>
      <c r="G15" s="108"/>
      <c r="H15" s="108"/>
      <c r="I15" s="108"/>
      <c r="J15" s="108"/>
      <c r="O15" t="s">
        <v>131</v>
      </c>
      <c r="S15" s="16"/>
    </row>
    <row r="16" spans="2:20" ht="16.5" x14ac:dyDescent="0.45">
      <c r="B16" s="107"/>
      <c r="C16" s="107"/>
      <c r="D16" s="107"/>
      <c r="E16" s="108"/>
      <c r="F16" s="108"/>
      <c r="G16" s="108"/>
      <c r="H16" s="108"/>
      <c r="I16" s="108"/>
      <c r="J16" s="108"/>
      <c r="O16" t="s">
        <v>549</v>
      </c>
      <c r="S16" s="16"/>
    </row>
    <row r="17" spans="2:19" ht="16.5" x14ac:dyDescent="0.45">
      <c r="B17" s="107"/>
      <c r="C17" s="107"/>
      <c r="D17" s="107"/>
      <c r="E17" s="108"/>
      <c r="F17" s="108"/>
      <c r="G17" s="108"/>
      <c r="H17" s="108"/>
      <c r="I17" s="108"/>
      <c r="J17" s="108"/>
      <c r="O17" t="s">
        <v>135</v>
      </c>
      <c r="S17" s="16"/>
    </row>
    <row r="18" spans="2:19" ht="16.5" x14ac:dyDescent="0.45">
      <c r="B18" s="107"/>
      <c r="C18" s="109"/>
      <c r="D18" s="107"/>
      <c r="E18" s="108"/>
      <c r="F18" s="108"/>
      <c r="G18" s="108"/>
      <c r="H18" s="108"/>
      <c r="I18" s="108"/>
      <c r="J18" s="108"/>
      <c r="O18" t="s">
        <v>110</v>
      </c>
      <c r="S18" s="16"/>
    </row>
    <row r="19" spans="2:19" ht="16.5" x14ac:dyDescent="0.45">
      <c r="O19" t="s">
        <v>225</v>
      </c>
      <c r="S19" s="16"/>
    </row>
    <row r="20" spans="2:19" ht="16.5" x14ac:dyDescent="0.45">
      <c r="B20" s="2"/>
      <c r="O20" t="s">
        <v>129</v>
      </c>
      <c r="Q20" s="110"/>
      <c r="S20" s="16"/>
    </row>
    <row r="21" spans="2:19" ht="16.5" x14ac:dyDescent="0.45">
      <c r="O21" t="s">
        <v>427</v>
      </c>
      <c r="Q21" s="111"/>
      <c r="S21" s="16"/>
    </row>
    <row r="22" spans="2:19" x14ac:dyDescent="0.35">
      <c r="O22" t="s">
        <v>373</v>
      </c>
      <c r="Q22" s="111"/>
    </row>
    <row r="23" spans="2:19" x14ac:dyDescent="0.35">
      <c r="O23" t="s">
        <v>550</v>
      </c>
      <c r="Q23" s="111"/>
    </row>
    <row r="24" spans="2:19" x14ac:dyDescent="0.35">
      <c r="O24" t="s">
        <v>450</v>
      </c>
      <c r="Q24" s="111"/>
    </row>
    <row r="25" spans="2:19" x14ac:dyDescent="0.35">
      <c r="C25" s="3"/>
      <c r="O25" t="s">
        <v>551</v>
      </c>
      <c r="Q25" s="111"/>
    </row>
    <row r="26" spans="2:19" x14ac:dyDescent="0.35">
      <c r="C26" s="3"/>
      <c r="O26" t="s">
        <v>227</v>
      </c>
      <c r="Q26" s="111"/>
    </row>
    <row r="27" spans="2:19" x14ac:dyDescent="0.35">
      <c r="C27" s="3"/>
      <c r="Q27" s="111"/>
    </row>
    <row r="28" spans="2:19" x14ac:dyDescent="0.35">
      <c r="C28" s="3"/>
      <c r="Q28" s="111"/>
    </row>
    <row r="29" spans="2:19" x14ac:dyDescent="0.35">
      <c r="Q29" s="111"/>
    </row>
    <row r="34" spans="2:4" x14ac:dyDescent="0.35">
      <c r="B34" t="s">
        <v>552</v>
      </c>
    </row>
    <row r="35" spans="2:4" ht="15" thickBot="1" x14ac:dyDescent="0.4"/>
    <row r="36" spans="2:4" x14ac:dyDescent="0.35">
      <c r="B36" s="4" t="s">
        <v>553</v>
      </c>
      <c r="C36" s="5">
        <v>1.46</v>
      </c>
      <c r="D36" s="6">
        <v>20</v>
      </c>
    </row>
    <row r="37" spans="2:4" x14ac:dyDescent="0.35">
      <c r="B37" s="7"/>
      <c r="D37" s="8"/>
    </row>
    <row r="38" spans="2:4" ht="15" thickBot="1" x14ac:dyDescent="0.4">
      <c r="B38" s="10"/>
      <c r="C38" s="11"/>
      <c r="D38" s="13"/>
    </row>
    <row r="39" spans="2:4" x14ac:dyDescent="0.35">
      <c r="B39" s="4" t="s">
        <v>554</v>
      </c>
      <c r="C39" s="5">
        <v>1.46</v>
      </c>
      <c r="D39" s="6">
        <v>20</v>
      </c>
    </row>
    <row r="40" spans="2:4" x14ac:dyDescent="0.35">
      <c r="B40" s="7" t="s">
        <v>555</v>
      </c>
      <c r="D40" s="8"/>
    </row>
    <row r="41" spans="2:4" x14ac:dyDescent="0.35">
      <c r="B41" s="7" t="s">
        <v>556</v>
      </c>
      <c r="C41">
        <f>+C42+$D$45</f>
        <v>1.46</v>
      </c>
      <c r="D41" s="8"/>
    </row>
    <row r="42" spans="2:4" x14ac:dyDescent="0.35">
      <c r="B42" s="7" t="s">
        <v>557</v>
      </c>
      <c r="C42">
        <f>+C43+$D$45</f>
        <v>1.1679999999999999</v>
      </c>
      <c r="D42" s="8"/>
    </row>
    <row r="43" spans="2:4" x14ac:dyDescent="0.35">
      <c r="B43" s="7" t="s">
        <v>558</v>
      </c>
      <c r="C43">
        <f>+C44+$D$45</f>
        <v>0.87599999999999989</v>
      </c>
      <c r="D43" s="8"/>
    </row>
    <row r="44" spans="2:4" x14ac:dyDescent="0.35">
      <c r="B44" s="7" t="s">
        <v>559</v>
      </c>
      <c r="C44">
        <f>+C45+$D$45</f>
        <v>0.58399999999999996</v>
      </c>
      <c r="D44" s="8"/>
    </row>
    <row r="45" spans="2:4" ht="15" thickBot="1" x14ac:dyDescent="0.4">
      <c r="B45" s="10" t="s">
        <v>560</v>
      </c>
      <c r="C45" s="11">
        <f>C39/5</f>
        <v>0.29199999999999998</v>
      </c>
      <c r="D45" s="13">
        <v>0.29199999999999998</v>
      </c>
    </row>
    <row r="46" spans="2:4" x14ac:dyDescent="0.35">
      <c r="B46" s="4" t="s">
        <v>561</v>
      </c>
      <c r="C46" s="5">
        <f>C36*(60/20)</f>
        <v>4.38</v>
      </c>
      <c r="D46" s="6">
        <v>60</v>
      </c>
    </row>
    <row r="47" spans="2:4" x14ac:dyDescent="0.35">
      <c r="B47" s="7"/>
      <c r="D47" s="8"/>
    </row>
    <row r="48" spans="2:4" x14ac:dyDescent="0.35">
      <c r="B48" s="7"/>
      <c r="C48">
        <v>9</v>
      </c>
      <c r="D48" s="9">
        <v>4.38</v>
      </c>
    </row>
    <row r="49" spans="2:4" x14ac:dyDescent="0.35">
      <c r="B49" s="7"/>
      <c r="C49">
        <v>8</v>
      </c>
      <c r="D49" s="9">
        <v>3.8933333333333335</v>
      </c>
    </row>
    <row r="50" spans="2:4" x14ac:dyDescent="0.35">
      <c r="B50" s="7"/>
      <c r="C50">
        <v>7</v>
      </c>
      <c r="D50" s="9">
        <v>3.4066666666666667</v>
      </c>
    </row>
    <row r="51" spans="2:4" x14ac:dyDescent="0.35">
      <c r="B51" s="7"/>
      <c r="C51">
        <v>6</v>
      </c>
      <c r="D51" s="9">
        <v>2.92</v>
      </c>
    </row>
    <row r="52" spans="2:4" x14ac:dyDescent="0.35">
      <c r="B52" s="7"/>
      <c r="C52">
        <v>5</v>
      </c>
      <c r="D52" s="9">
        <v>2.4333333333333331</v>
      </c>
    </row>
    <row r="53" spans="2:4" x14ac:dyDescent="0.35">
      <c r="B53" s="7"/>
      <c r="C53">
        <v>4</v>
      </c>
      <c r="D53" s="9">
        <v>1.9466666666666665</v>
      </c>
    </row>
    <row r="54" spans="2:4" x14ac:dyDescent="0.35">
      <c r="B54" s="7"/>
      <c r="C54">
        <v>3</v>
      </c>
      <c r="D54" s="9">
        <v>1.46</v>
      </c>
    </row>
    <row r="55" spans="2:4" x14ac:dyDescent="0.35">
      <c r="B55" s="7"/>
      <c r="C55">
        <v>2</v>
      </c>
      <c r="D55" s="9">
        <v>0.97333333333333327</v>
      </c>
    </row>
    <row r="56" spans="2:4" ht="15" thickBot="1" x14ac:dyDescent="0.4">
      <c r="B56" s="10"/>
      <c r="C56" s="11">
        <v>1</v>
      </c>
      <c r="D56" s="12">
        <v>0.48666666666666664</v>
      </c>
    </row>
  </sheetData>
  <mergeCells count="4">
    <mergeCell ref="D3:D4"/>
    <mergeCell ref="E3:J3"/>
    <mergeCell ref="B3:B4"/>
    <mergeCell ref="C3:C4"/>
  </mergeCells>
  <phoneticPr fontId="3"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7F334EADE4E274C90289CE80922C751" ma:contentTypeVersion="15" ma:contentTypeDescription="Crear nuevo documento." ma:contentTypeScope="" ma:versionID="2e4ff60efed6140a4d4f54cc883d0196">
  <xsd:schema xmlns:xsd="http://www.w3.org/2001/XMLSchema" xmlns:xs="http://www.w3.org/2001/XMLSchema" xmlns:p="http://schemas.microsoft.com/office/2006/metadata/properties" xmlns:ns2="ce1f0f4b-469e-4bf5-9139-60b40b6ac459" xmlns:ns3="1a90c994-b804-48ac-b938-725920256d03" targetNamespace="http://schemas.microsoft.com/office/2006/metadata/properties" ma:root="true" ma:fieldsID="96153c9af50a7639cc8fef28dab8b4c0" ns2:_="" ns3:_="">
    <xsd:import namespace="ce1f0f4b-469e-4bf5-9139-60b40b6ac459"/>
    <xsd:import namespace="1a90c994-b804-48ac-b938-72592025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1f0f4b-469e-4bf5-9139-60b40b6ac4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e9b71db2-0453-481c-a7bb-ff6902fea5a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a90c994-b804-48ac-b938-725920256d0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490e75c1-7cdf-45d9-9769-a3c1befbaf97}" ma:internalName="TaxCatchAll" ma:showField="CatchAllData" ma:web="1a90c994-b804-48ac-b938-72592025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a90c994-b804-48ac-b938-725920256d03" xsi:nil="true"/>
    <lcf76f155ced4ddcb4097134ff3c332f xmlns="ce1f0f4b-469e-4bf5-9139-60b40b6ac4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EEBEE98-4037-49E0-B5C2-556BBE2BEA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1f0f4b-469e-4bf5-9139-60b40b6ac459"/>
    <ds:schemaRef ds:uri="1a90c994-b804-48ac-b938-725920256d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54F2A7-87BF-470A-8D40-4B4D4F523CFE}">
  <ds:schemaRefs>
    <ds:schemaRef ds:uri="http://schemas.microsoft.com/sharepoint/v3/contenttype/forms"/>
  </ds:schemaRefs>
</ds:datastoreItem>
</file>

<file path=customXml/itemProps3.xml><?xml version="1.0" encoding="utf-8"?>
<ds:datastoreItem xmlns:ds="http://schemas.openxmlformats.org/officeDocument/2006/customXml" ds:itemID="{8C9CDB31-817F-4804-8DE9-121B8C858AC5}">
  <ds:schemaRefs>
    <ds:schemaRef ds:uri="http://schemas.microsoft.com/office/2006/metadata/properties"/>
    <ds:schemaRef ds:uri="http://schemas.microsoft.com/office/infopath/2007/PartnerControls"/>
    <ds:schemaRef ds:uri="1a90c994-b804-48ac-b938-725920256d03"/>
    <ds:schemaRef ds:uri="ce1f0f4b-469e-4bf5-9139-60b40b6ac45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Banco de Retos Dependencias</vt:lpstr>
      <vt:lpstr>Análisis</vt:lpstr>
      <vt:lpstr>BR. Tableros Datos</vt:lpstr>
      <vt:lpstr>BR. Ejercicios ciudadanos</vt:lpstr>
      <vt:lpstr>PPto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santiago</dc:creator>
  <cp:keywords/>
  <dc:description/>
  <cp:lastModifiedBy>nicol</cp:lastModifiedBy>
  <cp:revision/>
  <dcterms:created xsi:type="dcterms:W3CDTF">2021-03-15T19:01:54Z</dcterms:created>
  <dcterms:modified xsi:type="dcterms:W3CDTF">2022-09-30T22:33:20Z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0x010100C7F334EADE4E274C90289CE80922C751</vt:lpwstr>
  </property>
</Properties>
</file>